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2020\"/>
    </mc:Choice>
  </mc:AlternateContent>
  <bookViews>
    <workbookView xWindow="0" yWindow="0" windowWidth="0" windowHeight="0"/>
  </bookViews>
  <sheets>
    <sheet name="Rekapitulace stavby" sheetId="1" r:id="rId1"/>
    <sheet name="SO 1.1 - Výměna pražců a ..." sheetId="2" r:id="rId2"/>
    <sheet name="SO 1.2 - Výměna kolejnic ..." sheetId="3" r:id="rId3"/>
    <sheet name="SO 1.3 - Výměna kolejnic ..." sheetId="4" r:id="rId4"/>
    <sheet name="SO 1.4 - Materiál objedna..." sheetId="5" r:id="rId5"/>
    <sheet name="SO 2.1 - VRN" sheetId="6" r:id="rId6"/>
  </sheets>
  <definedNames>
    <definedName name="_xlnm.Print_Area" localSheetId="0">'Rekapitulace stavby'!$D$4:$AO$76,'Rekapitulace stavby'!$C$82:$AQ$102</definedName>
    <definedName name="_xlnm.Print_Titles" localSheetId="0">'Rekapitulace stavby'!$92:$92</definedName>
    <definedName name="_xlnm._FilterDatabase" localSheetId="1" hidden="1">'SO 1.1 - Výměna pražců a ...'!$C$119:$K$211</definedName>
    <definedName name="_xlnm.Print_Area" localSheetId="1">'SO 1.1 - Výměna pražců a ...'!$C$82:$J$99,'SO 1.1 - Výměna pražců a ...'!$C$105:$J$211</definedName>
    <definedName name="_xlnm.Print_Titles" localSheetId="1">'SO 1.1 - Výměna pražců a ...'!$119:$119</definedName>
    <definedName name="_xlnm._FilterDatabase" localSheetId="2" hidden="1">'SO 1.2 - Výměna kolejnic ...'!$C$119:$K$196</definedName>
    <definedName name="_xlnm.Print_Area" localSheetId="2">'SO 1.2 - Výměna kolejnic ...'!$C$82:$J$99,'SO 1.2 - Výměna kolejnic ...'!$C$105:$J$196</definedName>
    <definedName name="_xlnm.Print_Titles" localSheetId="2">'SO 1.2 - Výměna kolejnic ...'!$119:$119</definedName>
    <definedName name="_xlnm._FilterDatabase" localSheetId="3" hidden="1">'SO 1.3 - Výměna kolejnic ...'!$C$119:$K$229</definedName>
    <definedName name="_xlnm.Print_Area" localSheetId="3">'SO 1.3 - Výměna kolejnic ...'!$C$82:$J$99,'SO 1.3 - Výměna kolejnic ...'!$C$105:$J$229</definedName>
    <definedName name="_xlnm.Print_Titles" localSheetId="3">'SO 1.3 - Výměna kolejnic ...'!$119:$119</definedName>
    <definedName name="_xlnm._FilterDatabase" localSheetId="4" hidden="1">'SO 1.4 - Materiál objedna...'!$C$119:$K$130</definedName>
    <definedName name="_xlnm.Print_Area" localSheetId="4">'SO 1.4 - Materiál objedna...'!$C$82:$J$99,'SO 1.4 - Materiál objedna...'!$C$105:$J$130</definedName>
    <definedName name="_xlnm.Print_Titles" localSheetId="4">'SO 1.4 - Materiál objedna...'!$119:$119</definedName>
    <definedName name="_xlnm._FilterDatabase" localSheetId="5" hidden="1">'SO 2.1 - VRN'!$C$119:$K$136</definedName>
    <definedName name="_xlnm.Print_Area" localSheetId="5">'SO 2.1 - VRN'!$C$82:$J$99,'SO 2.1 - VRN'!$C$105:$J$136</definedName>
    <definedName name="_xlnm.Print_Titles" localSheetId="5">'SO 2.1 - VRN'!$119:$119</definedName>
  </definedNames>
  <calcPr/>
</workbook>
</file>

<file path=xl/calcChain.xml><?xml version="1.0" encoding="utf-8"?>
<calcChain xmlns="http://schemas.openxmlformats.org/spreadsheetml/2006/main">
  <c i="6" l="1" r="J39"/>
  <c r="J38"/>
  <c i="1" r="AY101"/>
  <c i="6" r="J37"/>
  <c i="1" r="AX101"/>
  <c i="6"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93"/>
  <c r="J22"/>
  <c r="J20"/>
  <c r="E20"/>
  <c r="F117"/>
  <c r="J19"/>
  <c r="J14"/>
  <c r="J114"/>
  <c r="E7"/>
  <c r="E108"/>
  <c i="5" r="R120"/>
  <c r="J39"/>
  <c r="J38"/>
  <c i="1" r="AY99"/>
  <c i="5" r="J37"/>
  <c i="1" r="AX99"/>
  <c i="5"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94"/>
  <c r="J19"/>
  <c r="J14"/>
  <c r="J114"/>
  <c r="E7"/>
  <c r="E85"/>
  <c i="4" r="J39"/>
  <c r="J38"/>
  <c i="1" r="AY98"/>
  <c i="4" r="J37"/>
  <c i="1" r="AX98"/>
  <c i="4"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8"/>
  <c r="BH208"/>
  <c r="BG208"/>
  <c r="BF208"/>
  <c r="T208"/>
  <c r="R208"/>
  <c r="P208"/>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91"/>
  <c r="E7"/>
  <c r="E85"/>
  <c i="3" r="J39"/>
  <c r="J38"/>
  <c i="1" r="AY97"/>
  <c i="3" r="J37"/>
  <c i="1" r="AX97"/>
  <c i="3" r="BI194"/>
  <c r="BH194"/>
  <c r="BG194"/>
  <c r="BF194"/>
  <c r="T194"/>
  <c r="R194"/>
  <c r="P194"/>
  <c r="BI191"/>
  <c r="BH191"/>
  <c r="BG191"/>
  <c r="BF191"/>
  <c r="T191"/>
  <c r="R191"/>
  <c r="P191"/>
  <c r="BI188"/>
  <c r="BH188"/>
  <c r="BG188"/>
  <c r="BF188"/>
  <c r="T188"/>
  <c r="R188"/>
  <c r="P188"/>
  <c r="BI184"/>
  <c r="BH184"/>
  <c r="BG184"/>
  <c r="BF184"/>
  <c r="T184"/>
  <c r="R184"/>
  <c r="P184"/>
  <c r="BI181"/>
  <c r="BH181"/>
  <c r="BG181"/>
  <c r="BF181"/>
  <c r="T181"/>
  <c r="R181"/>
  <c r="P181"/>
  <c r="BI179"/>
  <c r="BH179"/>
  <c r="BG179"/>
  <c r="BF179"/>
  <c r="T179"/>
  <c r="R179"/>
  <c r="P179"/>
  <c r="BI177"/>
  <c r="BH177"/>
  <c r="BG177"/>
  <c r="BF177"/>
  <c r="T177"/>
  <c r="R177"/>
  <c r="P177"/>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4"/>
  <c r="BH154"/>
  <c r="BG154"/>
  <c r="BF154"/>
  <c r="T154"/>
  <c r="R154"/>
  <c r="P154"/>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91"/>
  <c r="E7"/>
  <c r="E85"/>
  <c i="2" r="J39"/>
  <c r="J38"/>
  <c i="1" r="AY96"/>
  <c i="2" r="J37"/>
  <c i="1" r="AX96"/>
  <c i="2"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7"/>
  <c r="BH137"/>
  <c r="BG137"/>
  <c r="BF137"/>
  <c r="T137"/>
  <c r="R137"/>
  <c r="P137"/>
  <c r="BI132"/>
  <c r="BH132"/>
  <c r="BG132"/>
  <c r="BF132"/>
  <c r="T132"/>
  <c r="R132"/>
  <c r="P132"/>
  <c r="BI129"/>
  <c r="BH129"/>
  <c r="BG129"/>
  <c r="BF129"/>
  <c r="T129"/>
  <c r="R129"/>
  <c r="P129"/>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114"/>
  <c r="E7"/>
  <c r="E108"/>
  <c i="1" r="L90"/>
  <c r="AM90"/>
  <c r="AM89"/>
  <c r="L89"/>
  <c r="AM87"/>
  <c r="L87"/>
  <c r="L85"/>
  <c r="L84"/>
  <c i="6" r="BK135"/>
  <c r="J131"/>
  <c r="BK129"/>
  <c r="BK127"/>
  <c r="BK125"/>
  <c r="BK121"/>
  <c i="5" r="BK127"/>
  <c i="4" r="J227"/>
  <c r="J221"/>
  <c r="BK201"/>
  <c r="BK199"/>
  <c r="BK189"/>
  <c r="BK187"/>
  <c r="BK185"/>
  <c r="J179"/>
  <c r="J169"/>
  <c r="J167"/>
  <c r="J165"/>
  <c r="BK160"/>
  <c r="J154"/>
  <c r="BK151"/>
  <c r="J142"/>
  <c r="BK139"/>
  <c r="BK133"/>
  <c r="J130"/>
  <c r="J127"/>
  <c i="3" r="BK194"/>
  <c r="J181"/>
  <c r="BK179"/>
  <c r="BK177"/>
  <c r="J165"/>
  <c r="BK162"/>
  <c r="J159"/>
  <c r="BK157"/>
  <c r="BK154"/>
  <c r="BK150"/>
  <c r="BK148"/>
  <c r="J142"/>
  <c r="J136"/>
  <c r="BK130"/>
  <c r="J127"/>
  <c r="BK121"/>
  <c i="2" r="BK206"/>
  <c r="BK203"/>
  <c r="J197"/>
  <c r="BK194"/>
  <c r="BK188"/>
  <c r="J188"/>
  <c r="J182"/>
  <c r="BK177"/>
  <c r="BK174"/>
  <c r="J171"/>
  <c r="BK165"/>
  <c r="J162"/>
  <c r="J159"/>
  <c r="J154"/>
  <c r="BK152"/>
  <c r="J150"/>
  <c r="J148"/>
  <c r="BK146"/>
  <c r="BK144"/>
  <c r="J142"/>
  <c r="J140"/>
  <c r="BK137"/>
  <c r="BK127"/>
  <c r="BK124"/>
  <c r="J121"/>
  <c i="1" r="AS95"/>
  <c i="6" r="J135"/>
  <c r="BK133"/>
  <c r="BK131"/>
  <c r="J129"/>
  <c r="J127"/>
  <c r="J125"/>
  <c r="J123"/>
  <c r="J121"/>
  <c i="5" r="J129"/>
  <c r="J127"/>
  <c r="J125"/>
  <c r="BK123"/>
  <c r="BK121"/>
  <c i="4" r="J224"/>
  <c r="J218"/>
  <c r="J212"/>
  <c r="J205"/>
  <c r="J199"/>
  <c r="J194"/>
  <c r="J185"/>
  <c r="J182"/>
  <c r="BK179"/>
  <c r="J176"/>
  <c r="J173"/>
  <c r="J171"/>
  <c r="J157"/>
  <c r="BK148"/>
  <c r="BK145"/>
  <c r="J139"/>
  <c r="J136"/>
  <c r="BK130"/>
  <c i="3" r="J191"/>
  <c r="BK188"/>
  <c r="BK184"/>
  <c r="BK181"/>
  <c r="J177"/>
  <c r="BK168"/>
  <c r="J157"/>
  <c r="J150"/>
  <c r="J148"/>
  <c r="J145"/>
  <c r="BK139"/>
  <c r="BK136"/>
  <c r="J133"/>
  <c r="J130"/>
  <c r="BK124"/>
  <c r="J121"/>
  <c i="2" r="BK191"/>
  <c r="BK185"/>
  <c r="BK182"/>
  <c r="J179"/>
  <c r="J177"/>
  <c r="J174"/>
  <c r="BK168"/>
  <c r="BK159"/>
  <c r="BK156"/>
  <c r="J152"/>
  <c r="BK150"/>
  <c r="BK142"/>
  <c r="BK132"/>
  <c r="BK129"/>
  <c r="J124"/>
  <c r="BK121"/>
  <c i="6" r="J133"/>
  <c r="BK123"/>
  <c i="5" r="BK129"/>
  <c r="BK125"/>
  <c r="J123"/>
  <c r="J121"/>
  <c i="4" r="BK227"/>
  <c r="BK224"/>
  <c r="BK221"/>
  <c r="BK218"/>
  <c r="BK215"/>
  <c r="BK212"/>
  <c r="BK208"/>
  <c r="BK205"/>
  <c r="BK203"/>
  <c r="J201"/>
  <c r="BK197"/>
  <c r="BK194"/>
  <c r="BK191"/>
  <c r="BK173"/>
  <c r="BK165"/>
  <c r="BK163"/>
  <c r="BK157"/>
  <c r="BK154"/>
  <c r="J145"/>
  <c r="BK142"/>
  <c r="J133"/>
  <c r="BK124"/>
  <c r="J121"/>
  <c i="3" r="BK191"/>
  <c r="J188"/>
  <c r="J171"/>
  <c r="J168"/>
  <c r="BK165"/>
  <c r="J162"/>
  <c r="J154"/>
  <c r="BK152"/>
  <c r="BK145"/>
  <c r="BK142"/>
  <c r="J139"/>
  <c r="BK127"/>
  <c r="J124"/>
  <c i="2" r="BK209"/>
  <c r="J203"/>
  <c i="4" r="J215"/>
  <c r="J208"/>
  <c r="J203"/>
  <c r="J197"/>
  <c r="J191"/>
  <c r="J189"/>
  <c r="J187"/>
  <c r="BK182"/>
  <c r="BK176"/>
  <c r="BK171"/>
  <c r="BK169"/>
  <c r="BK167"/>
  <c r="J163"/>
  <c r="J160"/>
  <c r="J151"/>
  <c r="J148"/>
  <c r="BK136"/>
  <c r="BK127"/>
  <c r="J124"/>
  <c r="BK121"/>
  <c i="3" r="J194"/>
  <c r="J184"/>
  <c r="J179"/>
  <c r="BK171"/>
  <c r="BK159"/>
  <c r="J152"/>
  <c r="BK133"/>
  <c i="2" r="J209"/>
  <c r="J206"/>
  <c r="BK200"/>
  <c r="J200"/>
  <c r="BK197"/>
  <c r="J194"/>
  <c r="J191"/>
  <c r="J185"/>
  <c r="BK179"/>
  <c r="BK171"/>
  <c r="J168"/>
  <c r="J165"/>
  <c r="BK162"/>
  <c r="J156"/>
  <c r="BK154"/>
  <c r="BK148"/>
  <c r="J146"/>
  <c r="J144"/>
  <c r="BK140"/>
  <c r="J137"/>
  <c r="J132"/>
  <c r="J129"/>
  <c r="J127"/>
  <c i="1" r="AS100"/>
  <c i="2" l="1" r="BK120"/>
  <c r="J120"/>
  <c r="J98"/>
  <c i="3" r="BK120"/>
  <c r="J120"/>
  <c r="J98"/>
  <c i="2" r="P120"/>
  <c i="1" r="AU96"/>
  <c i="3" r="P120"/>
  <c i="1" r="AU97"/>
  <c i="4" r="BK120"/>
  <c r="J120"/>
  <c r="J98"/>
  <c r="T120"/>
  <c i="5" r="T120"/>
  <c i="6" r="BK120"/>
  <c r="J120"/>
  <c r="J98"/>
  <c r="R120"/>
  <c i="2" r="R120"/>
  <c i="3" r="R120"/>
  <c i="4" r="P120"/>
  <c i="1" r="AU98"/>
  <c i="5" r="P120"/>
  <c i="1" r="AU99"/>
  <c i="6" r="P120"/>
  <c i="1" r="AU101"/>
  <c i="2" r="T120"/>
  <c i="3" r="T120"/>
  <c i="4" r="R120"/>
  <c i="5" r="BK120"/>
  <c r="J120"/>
  <c i="6" r="T120"/>
  <c i="2" r="F94"/>
  <c r="J116"/>
  <c r="BE124"/>
  <c r="BE127"/>
  <c r="BE132"/>
  <c r="BE146"/>
  <c r="BE152"/>
  <c r="BE159"/>
  <c r="BE165"/>
  <c r="BE182"/>
  <c r="BE206"/>
  <c i="3" r="E108"/>
  <c r="BE121"/>
  <c r="BE124"/>
  <c r="BE127"/>
  <c r="BE142"/>
  <c r="BE145"/>
  <c r="BE152"/>
  <c r="BE165"/>
  <c r="BE171"/>
  <c r="BE181"/>
  <c i="4" r="F94"/>
  <c r="J116"/>
  <c r="BE130"/>
  <c r="BE139"/>
  <c r="BE142"/>
  <c r="BE154"/>
  <c r="BE157"/>
  <c r="BE163"/>
  <c r="BE199"/>
  <c r="BE212"/>
  <c r="BE218"/>
  <c r="BE221"/>
  <c i="2" r="BE209"/>
  <c i="3" r="F94"/>
  <c r="J114"/>
  <c r="J116"/>
  <c r="BE154"/>
  <c r="BE157"/>
  <c r="BE162"/>
  <c r="BE179"/>
  <c r="BE188"/>
  <c i="4" r="J114"/>
  <c r="BE133"/>
  <c r="BE136"/>
  <c r="BE148"/>
  <c r="BE165"/>
  <c r="BE169"/>
  <c r="BE171"/>
  <c r="BE173"/>
  <c r="BE176"/>
  <c r="BE182"/>
  <c r="BE187"/>
  <c i="5" r="J93"/>
  <c r="E108"/>
  <c r="BE121"/>
  <c r="BE123"/>
  <c i="6" r="F94"/>
  <c r="J116"/>
  <c r="BE121"/>
  <c r="BE131"/>
  <c i="2" r="J91"/>
  <c r="BE121"/>
  <c r="BE137"/>
  <c r="BE140"/>
  <c r="BE148"/>
  <c r="BE150"/>
  <c r="BE154"/>
  <c r="BE174"/>
  <c r="BE179"/>
  <c r="BE191"/>
  <c r="BE194"/>
  <c i="3" r="BE130"/>
  <c r="BE136"/>
  <c r="BE148"/>
  <c r="BE150"/>
  <c r="BE159"/>
  <c r="BE177"/>
  <c i="4" r="E108"/>
  <c r="BE121"/>
  <c r="BE124"/>
  <c r="BE127"/>
  <c r="BE151"/>
  <c r="BE160"/>
  <c r="BE167"/>
  <c r="BE189"/>
  <c r="BE194"/>
  <c r="BE197"/>
  <c r="BE201"/>
  <c r="BE205"/>
  <c r="BE227"/>
  <c i="5" r="F117"/>
  <c r="BE125"/>
  <c r="BE129"/>
  <c i="6" r="J91"/>
  <c r="BE123"/>
  <c r="BE127"/>
  <c r="BE129"/>
  <c i="2" r="E85"/>
  <c r="BE129"/>
  <c r="BE142"/>
  <c r="BE144"/>
  <c r="BE156"/>
  <c r="BE162"/>
  <c r="BE168"/>
  <c r="BE171"/>
  <c r="BE177"/>
  <c r="BE185"/>
  <c r="BE188"/>
  <c r="BE197"/>
  <c r="BE200"/>
  <c r="BE203"/>
  <c i="3" r="BE133"/>
  <c r="BE139"/>
  <c r="BE168"/>
  <c r="BE184"/>
  <c r="BE191"/>
  <c r="BE194"/>
  <c i="4" r="BE145"/>
  <c r="BE179"/>
  <c r="BE185"/>
  <c r="BE191"/>
  <c r="BE203"/>
  <c r="BE208"/>
  <c r="BE215"/>
  <c r="BE224"/>
  <c i="5" r="J91"/>
  <c r="BE127"/>
  <c i="6" r="E85"/>
  <c r="BE125"/>
  <c r="BE133"/>
  <c r="BE135"/>
  <c i="2" r="F36"/>
  <c i="1" r="BA96"/>
  <c i="3" r="J36"/>
  <c i="1" r="AW97"/>
  <c i="4" r="F36"/>
  <c i="1" r="BA98"/>
  <c i="4" r="F38"/>
  <c i="1" r="BC98"/>
  <c i="5" r="F37"/>
  <c i="1" r="BB99"/>
  <c i="5" r="J32"/>
  <c i="1" r="AG99"/>
  <c i="2" r="F38"/>
  <c i="1" r="BC96"/>
  <c i="4" r="F39"/>
  <c i="1" r="BD98"/>
  <c i="4" r="J36"/>
  <c i="1" r="AW98"/>
  <c i="5" r="F38"/>
  <c i="1" r="BC99"/>
  <c i="6" r="F36"/>
  <c i="1" r="BA101"/>
  <c r="BA100"/>
  <c r="AW100"/>
  <c i="6" r="F38"/>
  <c i="1" r="BC101"/>
  <c r="BC100"/>
  <c r="AY100"/>
  <c i="2" r="J36"/>
  <c i="1" r="AW96"/>
  <c i="5" r="F39"/>
  <c i="1" r="BD99"/>
  <c r="AU100"/>
  <c i="3" r="F39"/>
  <c i="1" r="BD97"/>
  <c i="3" r="F37"/>
  <c i="1" r="BB97"/>
  <c i="2" r="F39"/>
  <c i="1" r="BD96"/>
  <c i="6" r="J36"/>
  <c i="1" r="AW101"/>
  <c i="6" r="F39"/>
  <c i="1" r="BD101"/>
  <c r="BD100"/>
  <c r="AS94"/>
  <c i="3" r="F36"/>
  <c i="1" r="BA97"/>
  <c i="5" r="F36"/>
  <c i="1" r="BA99"/>
  <c i="6" r="F37"/>
  <c i="1" r="BB101"/>
  <c r="BB100"/>
  <c r="AX100"/>
  <c i="3" r="F38"/>
  <c i="1" r="BC97"/>
  <c i="5" r="J36"/>
  <c i="1" r="AW99"/>
  <c i="2" r="F37"/>
  <c i="1" r="BB96"/>
  <c i="4" r="F37"/>
  <c i="1" r="BB98"/>
  <c i="5" l="1" r="J98"/>
  <c i="2" r="J32"/>
  <c i="1" r="AG96"/>
  <c r="BB95"/>
  <c r="AX95"/>
  <c i="6" r="F35"/>
  <c i="1" r="AZ101"/>
  <c r="AZ100"/>
  <c r="AV100"/>
  <c r="AT100"/>
  <c i="6" r="J35"/>
  <c i="1" r="AV101"/>
  <c r="AT101"/>
  <c r="BA95"/>
  <c r="AW95"/>
  <c r="BC95"/>
  <c r="AY95"/>
  <c i="3" r="J35"/>
  <c i="1" r="AV97"/>
  <c r="AT97"/>
  <c i="4" r="J35"/>
  <c i="1" r="AV98"/>
  <c r="AT98"/>
  <c i="4" r="J32"/>
  <c i="1" r="AG98"/>
  <c r="AN98"/>
  <c i="4" r="F35"/>
  <c i="1" r="AZ98"/>
  <c i="2" r="F35"/>
  <c i="1" r="AZ96"/>
  <c i="6" r="J32"/>
  <c i="1" r="AG101"/>
  <c r="AN101"/>
  <c i="3" r="J32"/>
  <c i="1" r="AG97"/>
  <c r="AN97"/>
  <c r="BD95"/>
  <c r="BD94"/>
  <c r="W33"/>
  <c i="3" r="F35"/>
  <c i="1" r="AZ97"/>
  <c i="2" r="J35"/>
  <c i="1" r="AV96"/>
  <c r="AT96"/>
  <c r="AU95"/>
  <c r="AU94"/>
  <c i="5" r="F35"/>
  <c i="1" r="AZ99"/>
  <c i="5" r="J35"/>
  <c i="1" r="AV99"/>
  <c r="AT99"/>
  <c i="3" l="1" r="J41"/>
  <c i="4" r="J41"/>
  <c i="6" r="J41"/>
  <c i="2" r="J41"/>
  <c i="5" r="J41"/>
  <c i="1" r="AN99"/>
  <c r="AN96"/>
  <c r="AZ95"/>
  <c r="AZ94"/>
  <c r="AV94"/>
  <c r="AK29"/>
  <c r="AG95"/>
  <c r="AG100"/>
  <c r="AN100"/>
  <c r="BA94"/>
  <c r="W30"/>
  <c r="BB94"/>
  <c r="W31"/>
  <c r="BC94"/>
  <c r="W32"/>
  <c l="1" r="AG94"/>
  <c r="AK26"/>
  <c r="AW94"/>
  <c r="AK30"/>
  <c r="AY94"/>
  <c r="AV95"/>
  <c r="AT95"/>
  <c r="AN95"/>
  <c r="W29"/>
  <c r="AX94"/>
  <c l="1" r="AK35"/>
  <c r="AT94"/>
  <c l="1" r="AN94"/>
</calcChain>
</file>

<file path=xl/sharedStrings.xml><?xml version="1.0" encoding="utf-8"?>
<sst xmlns="http://schemas.openxmlformats.org/spreadsheetml/2006/main">
  <si>
    <t>Export Komplet</t>
  </si>
  <si>
    <t/>
  </si>
  <si>
    <t>2.0</t>
  </si>
  <si>
    <t>ZAMOK</t>
  </si>
  <si>
    <t>False</t>
  </si>
  <si>
    <t>{c7c6df67-423a-47fc-b980-1b085de90ed1}</t>
  </si>
  <si>
    <t>0,01</t>
  </si>
  <si>
    <t>21</t>
  </si>
  <si>
    <t>15</t>
  </si>
  <si>
    <t>REKAPITULACE STAVBY</t>
  </si>
  <si>
    <t xml:space="preserve">v ---  níže se nacházejí doplnkové a pomocné údaje k sestavám  --- v</t>
  </si>
  <si>
    <t>Návod na vyplnění</t>
  </si>
  <si>
    <t>0,001</t>
  </si>
  <si>
    <t>Kód:</t>
  </si>
  <si>
    <t>65420185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</si>
  <si>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</si>
  <si>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</si>
  <si>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a kolejnic v úseku Bělá - Bor</t>
  </si>
  <si>
    <t>KSO:</t>
  </si>
  <si>
    <t>CC-CZ:</t>
  </si>
  <si>
    <t>Místo:</t>
  </si>
  <si>
    <t>TO Bor</t>
  </si>
  <si>
    <t>Datum:</t>
  </si>
  <si>
    <t>22. 5. 2020</t>
  </si>
  <si>
    <t>Zadavatel:</t>
  </si>
  <si>
    <t>IČ:</t>
  </si>
  <si>
    <t>Správa železnic, s.o.-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</si>
  <si>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</si>
  <si>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</si>
  <si>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</si>
  <si>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</si>
  <si>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</si>
  <si>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</si>
  <si>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</si>
  <si>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</si>
  <si>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</si>
  <si>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</si>
  <si>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</si>
  <si>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</si>
  <si>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</si>
  <si>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</si>
  <si>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</si>
  <si>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</si>
  <si>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</si>
  <si>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</si>
  <si>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</si>
  <si>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</si>
  <si>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</si>
  <si>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</si>
  <si>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</si>
  <si>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</si>
  <si>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</si>
  <si>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</si>
  <si>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</si>
  <si>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</si>
  <si>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</si>
  <si>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</si>
  <si>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</si>
  <si>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</si>
  <si>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</si>
  <si>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</si>
  <si>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</si>
  <si>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</si>
  <si>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</si>
  <si>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</si>
  <si>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</si>
  <si>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</si>
  <si>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</si>
  <si>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</si>
  <si>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</si>
  <si>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</si>
  <si>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</si>
  <si>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</si>
  <si>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</si>
  <si>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</si>
  <si>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</si>
  <si>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</si>
  <si>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</si>
  <si>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</si>
  <si>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</si>
  <si>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</si>
  <si>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Výměna pražců a kolejnic Třemešné - Stráž, km 44,570 - 47,000</t>
  </si>
  <si>
    <t>STA</t>
  </si>
  <si>
    <t>1</t>
  </si>
  <si>
    <t>{9733f046-fe3c-4dec-88bd-710399b414df}</t>
  </si>
  <si>
    <t>2</t>
  </si>
  <si>
    <t>/</t>
  </si>
  <si>
    <t>SO 1.1</t>
  </si>
  <si>
    <t>Výměna pražců a čištění KL, km 45,470 - 46,980</t>
  </si>
  <si>
    <t>Soupis</t>
  </si>
  <si>
    <t>{55fe7bad-5c2b-47d7-a8b4-b18be283019f}</t>
  </si>
  <si>
    <t>SO 1.2</t>
  </si>
  <si>
    <t>Výměna kolejnic a zřízení BK, km 45,470 - 47,000</t>
  </si>
  <si>
    <t>{9e0a0ba6-57b0-41cf-9bf8-1752b73322e2}</t>
  </si>
  <si>
    <t>SO 1.3</t>
  </si>
  <si>
    <t>Výměna kolejnic a zřízení BK, km 44,570 - 45,470</t>
  </si>
  <si>
    <t>{6d9e2265-c232-4699-9373-c6142ef8b7d0}</t>
  </si>
  <si>
    <t>SO 1.4</t>
  </si>
  <si>
    <t>Materiál objednatele</t>
  </si>
  <si>
    <t>{84000c60-efed-484f-bd1b-a0d90fa8669a}</t>
  </si>
  <si>
    <t>SO 2</t>
  </si>
  <si>
    <t>VRN</t>
  </si>
  <si>
    <t>{8fd883a8-17d5-47bf-b6ea-d92d3e1d8372}</t>
  </si>
  <si>
    <t>SO 2.1</t>
  </si>
  <si>
    <t>{6733bfc3-1bfb-4512-8644-4105479326c2}</t>
  </si>
  <si>
    <t>KRYCÍ LIST SOUPISU PRACÍ</t>
  </si>
  <si>
    <t>Objekt:</t>
  </si>
  <si>
    <t>SO 1 - Výměna pražců a kolejnic Třemešné - Stráž, km 44,570 - 47,000</t>
  </si>
  <si>
    <t>Soupis:</t>
  </si>
  <si>
    <t>SO 1.1 - Výměna pražců a čištění KL, km 45,470 - 46,980</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</si>
  <si>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</si>
  <si>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</si>
  <si>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</si>
  <si>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</si>
  <si>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</si>
  <si>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</si>
  <si>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</si>
  <si>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</si>
  <si>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</si>
  <si>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</si>
  <si>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</si>
  <si>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</si>
  <si>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</si>
  <si>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</si>
  <si>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</si>
  <si>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</si>
  <si>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</si>
  <si>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</si>
  <si>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</si>
  <si>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</si>
  <si>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</si>
  <si>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</si>
  <si>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4</t>
  </si>
  <si>
    <t>ROZPOCET</t>
  </si>
  <si>
    <t>-431347304</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</si>
  <si>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</si>
  <si>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</si>
  <si>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</si>
  <si>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1510*0,75*2</t>
  </si>
  <si>
    <t>5909031020</t>
  </si>
  <si>
    <t>Úprava GPK koleje směrové a výškové uspořádání pražce betonové</t>
  </si>
  <si>
    <t>km</t>
  </si>
  <si>
    <t>-90980398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</si>
  <si>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</si>
  <si>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1,502 "úprava GPK před čištěním KL"</t>
  </si>
  <si>
    <t>3</t>
  </si>
  <si>
    <t>5905085050</t>
  </si>
  <si>
    <t>Souvislé čištění KL strojně koleje pražce betonové rozdělení "d"</t>
  </si>
  <si>
    <t>84710268</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</si>
  <si>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</si>
  <si>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5909032020</t>
  </si>
  <si>
    <t>Přesná úprava GPK koleje směrové a výškové uspořádání pražce betonové</t>
  </si>
  <si>
    <t>33102490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</si>
  <si>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</si>
  <si>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0,10"výběhy z čištění"</t>
  </si>
  <si>
    <t>5</t>
  </si>
  <si>
    <t>5905105030</t>
  </si>
  <si>
    <t>Doplnění KL kamenivem souvisle strojně v koleji</t>
  </si>
  <si>
    <t>m3</t>
  </si>
  <si>
    <t>2126086254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</si>
  <si>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</si>
  <si>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1502*1,1</t>
  </si>
  <si>
    <t>100*0,3</t>
  </si>
  <si>
    <t>Součet</t>
  </si>
  <si>
    <t>6</t>
  </si>
  <si>
    <t>M</t>
  </si>
  <si>
    <t>5955101000</t>
  </si>
  <si>
    <t>Kamenivo drcené štěrk frakce 31,5/63 třídy BI</t>
  </si>
  <si>
    <t>t</t>
  </si>
  <si>
    <t>128</t>
  </si>
  <si>
    <t>-1755857671</t>
  </si>
  <si>
    <t>1682,200*1,426</t>
  </si>
  <si>
    <t>7</t>
  </si>
  <si>
    <t>5906035120</t>
  </si>
  <si>
    <t>Souvislá výměna pražců současně s výměnou nebo čištěním KL pražce betonové příčné vystrojené</t>
  </si>
  <si>
    <t>kus</t>
  </si>
  <si>
    <t>440237250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</si>
  <si>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</si>
  <si>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t>
  </si>
  <si>
    <t>5906030020</t>
  </si>
  <si>
    <t>Ojedinělá výměna pražce současně s výměnou nebo čištěním KL pražec dřevěný příčný vystrojený</t>
  </si>
  <si>
    <t>-373726701</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</si>
  <si>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</si>
  <si>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9</t>
  </si>
  <si>
    <t>5906080015</t>
  </si>
  <si>
    <t>Vystrojení pražce dřevěného s podkladnicovým upevněním čtyři vrtule</t>
  </si>
  <si>
    <t>úl.pl.</t>
  </si>
  <si>
    <t>-237402991</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</si>
  <si>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</si>
  <si>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10</t>
  </si>
  <si>
    <t>5906060010</t>
  </si>
  <si>
    <t>Vrtání pražce dřevěného do 8 otvorů</t>
  </si>
  <si>
    <t>271166026</t>
  </si>
  <si>
    <t>Vrtání pražce dřevěného do 8 otvorů. Poznámka: 1. V cenách jsou započteny náklady na potřebnou manipulaci, označení, vyvrtání otvorů a jejich ošetření impregnací.</t>
  </si>
  <si>
    <t>11</t>
  </si>
  <si>
    <t>5956101000</t>
  </si>
  <si>
    <t>Pražec dřevěný příčný nevystrojený dub 2600x260x160 mm</t>
  </si>
  <si>
    <t>1811118174</t>
  </si>
  <si>
    <t>12</t>
  </si>
  <si>
    <t>5956131005</t>
  </si>
  <si>
    <t>Vystrojení pražce dřevěného protištěpná destička pro pražec (105x210)</t>
  </si>
  <si>
    <t>-584615121</t>
  </si>
  <si>
    <t>13</t>
  </si>
  <si>
    <t>5906120010</t>
  </si>
  <si>
    <t>Zkrácení dřevěného pražce odřezáním</t>
  </si>
  <si>
    <t>-454342692</t>
  </si>
  <si>
    <t>Zkrácení dřevěného pražce odřezáním. Poznámka: 1. V cenách jsou započteny náklady na odstranění mřížky, zkrácení, ošetření čela pražce impregnačním prostředkem a osazení mřížky</t>
  </si>
  <si>
    <t>14</t>
  </si>
  <si>
    <t>5906105010</t>
  </si>
  <si>
    <t>Demontáž pražce dřevěný</t>
  </si>
  <si>
    <t>319150239</t>
  </si>
  <si>
    <t>Demontáž pražce dřevěný. Poznámka: 1. V cenách jsou započteny náklady na manipulaci, demontáž, odstrojení do součástí a uložení pražců.</t>
  </si>
  <si>
    <t>5958134075</t>
  </si>
  <si>
    <t>Součásti upevňovací vrtule R1(145)</t>
  </si>
  <si>
    <t>-1501507375</t>
  </si>
  <si>
    <t>10*8</t>
  </si>
  <si>
    <t>16</t>
  </si>
  <si>
    <t>5958134040</t>
  </si>
  <si>
    <t>Součásti upevňovací kroužek pružný dvojitý Fe 6</t>
  </si>
  <si>
    <t>-1579173931</t>
  </si>
  <si>
    <t>10*8+12*4</t>
  </si>
  <si>
    <t>17</t>
  </si>
  <si>
    <t>5958158005</t>
  </si>
  <si>
    <t xml:space="preserve">Podložka pryžová pod patu kolejnice S49  183/126/6</t>
  </si>
  <si>
    <t>-486172524</t>
  </si>
  <si>
    <t>2468*2+12*2</t>
  </si>
  <si>
    <t>18</t>
  </si>
  <si>
    <t>5958158070</t>
  </si>
  <si>
    <t>Podložka polyetylenová pod podkladnici 380/160/2 (S4, R4)</t>
  </si>
  <si>
    <t>-1963813121</t>
  </si>
  <si>
    <t>10*2</t>
  </si>
  <si>
    <t>19</t>
  </si>
  <si>
    <t>5958128010</t>
  </si>
  <si>
    <t>Komplety ŽS 4 (šroub RS 1, matice M 24, podložka Fe6, svěrka ŽS4)</t>
  </si>
  <si>
    <t>-1900162381</t>
  </si>
  <si>
    <t>2468*4</t>
  </si>
  <si>
    <t>20</t>
  </si>
  <si>
    <t>5908052010</t>
  </si>
  <si>
    <t>Výměna podložky pryžové pod patu kolejnice</t>
  </si>
  <si>
    <t>-1280931549</t>
  </si>
  <si>
    <t>Výměna podložky pryžové pod patu kolejnice. Poznámka: 1. V cenách jsou započteny náklady na demontáž upevňovadel, výměnu součásti, montáž upevňovadel a ošetření součástí mazivem. 2. V cenách nejsou obsaženy náklady na dodávku materiálu.</t>
  </si>
  <si>
    <t>12*2</t>
  </si>
  <si>
    <t>9909000300</t>
  </si>
  <si>
    <t>Poplatek za likvidaci dřevěných kolejnicových podpor</t>
  </si>
  <si>
    <t>2092343711</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</si>
  <si>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</si>
  <si>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2155*0,09"pražce "</t>
  </si>
  <si>
    <t>22</t>
  </si>
  <si>
    <t>9909000400</t>
  </si>
  <si>
    <t>Poplatek za likvidaci plastových součástí</t>
  </si>
  <si>
    <t>1027772963</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</si>
  <si>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</si>
  <si>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23</t>
  </si>
  <si>
    <t>9902900200</t>
  </si>
  <si>
    <t>Naložení objemnějšího kusového materiálu, vybouraných hmot</t>
  </si>
  <si>
    <t>175929067</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</si>
  <si>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</si>
  <si>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2155*0,09+117*0,125"naložení dřevěných pražců"</t>
  </si>
  <si>
    <t>24</t>
  </si>
  <si>
    <t>262144</t>
  </si>
  <si>
    <t>-1144028396</t>
  </si>
  <si>
    <t>2458*0,32"betonové pražce"</t>
  </si>
  <si>
    <t>25</t>
  </si>
  <si>
    <t>9909000100</t>
  </si>
  <si>
    <t>Poplatek za uložení suti nebo hmot na oficiální skládku</t>
  </si>
  <si>
    <t>1820394731</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</si>
  <si>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</si>
  <si>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1682,200*1,8+339,75*1,5"KL+stezky"</t>
  </si>
  <si>
    <t>26</t>
  </si>
  <si>
    <t>9903200200</t>
  </si>
  <si>
    <t>Přeprava mechanizace na místo prováděných prací o hmotnosti přes 12 t do 200 km</t>
  </si>
  <si>
    <t>-23857004</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</si>
  <si>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</si>
  <si>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6"2xASP,SSP,2xMHS, SČ"</t>
  </si>
  <si>
    <t>27</t>
  </si>
  <si>
    <t>9902100300</t>
  </si>
  <si>
    <t>Doprava obousměrná (např. dodávek z vlastních zásob zhotovitele nebo objednatele nebo výzisku) mechanizací o nosnosti přes 3,5 t sypanin (kameniva, písku, suti, dlažebních kostek, atd.) do 30 km</t>
  </si>
  <si>
    <t>568315691</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</si>
  <si>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</si>
  <si>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2398,817"doprava kameniva"</t>
  </si>
  <si>
    <t>28</t>
  </si>
  <si>
    <t>9902400100</t>
  </si>
  <si>
    <t>Doprava jednosměrná (např. nakupovaného materiálu) mechanizací o nosnosti přes 3,5 t objemnějšího kusového materiálu (prefabrikátů, stožárů, výhybek, rozvaděčů, vybouraných hmot atd.) do 10 km</t>
  </si>
  <si>
    <t>-838081684</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</si>
  <si>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</si>
  <si>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2454*0,32"přeprava pražců z Třemešného na stavbu"</t>
  </si>
  <si>
    <t>29</t>
  </si>
  <si>
    <t>9902300200</t>
  </si>
  <si>
    <t>Doprava jednosměrná (např. nakupovaného materiálu) mechanizací o nosnosti přes 3,5 t sypanin (kameniva, písku, suti, dlažebních kostek, atd.) do 20 km</t>
  </si>
  <si>
    <t>558707019</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</si>
  <si>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</si>
  <si>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2155*0,026+69*0,06"odvoz šrotu do Boru</t>
  </si>
  <si>
    <t>30</t>
  </si>
  <si>
    <t>9902100700</t>
  </si>
  <si>
    <t>Doprava obousměrná (např. dodávek z vlastních zásob zhotovitele nebo objednatele nebo výzisku) mechanizací o nosnosti přes 3,5 t sypanin (kameniva, písku, suti, dlažebních kostek, atd.) do 100 km</t>
  </si>
  <si>
    <t>1292279632</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</si>
  <si>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</si>
  <si>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13,5"doprava drobného kolejiva"</t>
  </si>
  <si>
    <t>31</t>
  </si>
  <si>
    <t>1111788826</t>
  </si>
  <si>
    <t>3537,585"odvoz KL+stezky na skládku"</t>
  </si>
  <si>
    <t>32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</si>
  <si>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</si>
  <si>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</si>
  <si>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1821846597</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</si>
  <si>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</si>
  <si>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193,950+0,7"odvoz dřevěných pražců+plastů"</t>
  </si>
  <si>
    <t>33</t>
  </si>
  <si>
    <t>9902400200</t>
  </si>
  <si>
    <t>Doprava jednosměrná (např. nakupovaného materiálu) mechanizací o nosnosti přes 3,5 t objemnějšího kusového materiálu (prefabrikátů, stožárů, výhybek, rozvaděčů, vybouraných hmot atd.) do 20 km</t>
  </si>
  <si>
    <t>-329593917</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</si>
  <si>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</si>
  <si>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117*0,125"odvoz užitých dřevěných pražců do Boru"</t>
  </si>
  <si>
    <t>SO 1.2 - Výměna kolejnic a zřízení BK, km 45,470 - 47,000</t>
  </si>
  <si>
    <t>5908005430</t>
  </si>
  <si>
    <t>Oprava kolejnicového styku demontáž spojek tv. S49</t>
  </si>
  <si>
    <t>styk</t>
  </si>
  <si>
    <t>968884373</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</si>
  <si>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</si>
  <si>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71*2</t>
  </si>
  <si>
    <t>5907020040</t>
  </si>
  <si>
    <t>Souvislá výměna kolejnic stávající upevnění tv. S49 rozdělení "d"</t>
  </si>
  <si>
    <t>m</t>
  </si>
  <si>
    <t>-652328779</t>
  </si>
  <si>
    <t>Souvislá výměna kolejnic stávající upevnění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</si>
  <si>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1510*2</t>
  </si>
  <si>
    <t>5907015040</t>
  </si>
  <si>
    <t>Ojedinělá výměna kolejnic stávající upevnění tv. S49 rozdělení "d"</t>
  </si>
  <si>
    <t>-1601783371</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</si>
  <si>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</si>
  <si>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3,4*2</t>
  </si>
  <si>
    <t>5907050120</t>
  </si>
  <si>
    <t>Dělení kolejnic kyslíkem tv. S49</t>
  </si>
  <si>
    <t>-1248920887</t>
  </si>
  <si>
    <t>Dělení kolejnic kyslíkem tv. S49. Poznámka: 1. V cenách jsou započteny náklady na manipulaci, podložení, označení a provedení řezu kolejnice.</t>
  </si>
  <si>
    <t>71*4</t>
  </si>
  <si>
    <t>5907050020</t>
  </si>
  <si>
    <t>Dělení kolejnic řezáním nebo rozbroušením tv. S49</t>
  </si>
  <si>
    <t>-329668894</t>
  </si>
  <si>
    <t>Dělení kolejnic řezáním nebo rozbroušením tv. S49. Poznámka: 1. V cenách jsou započteny náklady na manipulaci, podložení, označení a provedení řezu kolejnice.</t>
  </si>
  <si>
    <t>69*2</t>
  </si>
  <si>
    <t>-1589985676</t>
  </si>
  <si>
    <t>5908053150</t>
  </si>
  <si>
    <t>Výměna drobného kolejiva šroub svěrkový tv. T</t>
  </si>
  <si>
    <t>-312943727</t>
  </si>
  <si>
    <t>Výměna drobného kolejiva šroub svěrkový tv. T. Poznámka: 1. V cenách jsou započteny náklady na demontáž upevňovadel, výměnu součásti, montáž upevňovadel a ošetření součástí mazivem. 2. V cenách nejsou obsaženy náklady na dodávku materiálu.</t>
  </si>
  <si>
    <t>12*4</t>
  </si>
  <si>
    <t>867817108</t>
  </si>
  <si>
    <t>16+48</t>
  </si>
  <si>
    <t>5958134115</t>
  </si>
  <si>
    <t>Součásti upevňovací matice M24</t>
  </si>
  <si>
    <t>1649687864</t>
  </si>
  <si>
    <t>-1227727884</t>
  </si>
  <si>
    <t>5958134041</t>
  </si>
  <si>
    <t>Součásti upevňovací šroub svěrkový T5</t>
  </si>
  <si>
    <t>-411105890</t>
  </si>
  <si>
    <t>5958134140</t>
  </si>
  <si>
    <t>Součásti upevňovací vložka M</t>
  </si>
  <si>
    <t>1887987434</t>
  </si>
  <si>
    <t>5910020030</t>
  </si>
  <si>
    <t>Svařování kolejnic termitem plný předehřev standardní spára svar sériový tv. S49</t>
  </si>
  <si>
    <t>svar</t>
  </si>
  <si>
    <t>909374653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</si>
  <si>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</si>
  <si>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142</t>
  </si>
  <si>
    <t>5910030310</t>
  </si>
  <si>
    <t>Příplatek za směrové vyrovnání kolejnic v obloucích o poloměru 300 m a menším</t>
  </si>
  <si>
    <t>1398082697</t>
  </si>
  <si>
    <t>Příplatek za směrové vyrovnání kolejnic v obloucích o poloměru 300 m a menším. Poznámka: 1. V cenách jsou započteny náklady na použití přípravku pro směrové vyrovnání kolejnic.</t>
  </si>
  <si>
    <t>5910040320</t>
  </si>
  <si>
    <t>Umožnění volné dilatace kolejnice demontáž upevňovadel s osazením kluzných podložek rozdělení pražců "d"</t>
  </si>
  <si>
    <t>-239568405</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</si>
  <si>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</si>
  <si>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1520*2+50*2</t>
  </si>
  <si>
    <t>5910040420</t>
  </si>
  <si>
    <t>Umožnění volné dilatace kolejnice montáž upevňovadel s odstraněním kluzných podložek rozdělení pražců "d"</t>
  </si>
  <si>
    <t>-553819087</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</si>
  <si>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</si>
  <si>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5910035030</t>
  </si>
  <si>
    <t>Dosažení dovolené upínací teploty v BK prodloužením kolejnicového pásu v koleji tv. S49</t>
  </si>
  <si>
    <t>-2142674937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</si>
  <si>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</si>
  <si>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8*2+2</t>
  </si>
  <si>
    <t>5910045020</t>
  </si>
  <si>
    <t>Zajištění polohy kolejnice bočními válečkovými opěrkami rozdělení pražců "d"</t>
  </si>
  <si>
    <t>379472657</t>
  </si>
  <si>
    <t>Zajištění polohy kolejnice bočními válečkovými opěrkami rozdělení pražců "d". Poznámka: 1. V cenách jsou započteny náklady na montáž a demontáž bočních opěrek v oblouku o malém poloměru.</t>
  </si>
  <si>
    <t>402*2</t>
  </si>
  <si>
    <t>5910060010</t>
  </si>
  <si>
    <t>Ojedinělé broušení kolejnic R260 do hloubky do 2 mm</t>
  </si>
  <si>
    <t>1911116704</t>
  </si>
  <si>
    <t>Ojedinělé broušení kolejnic R260 do hloubky do 2 mm. Poznámka: 1. V cenách jsou započteny náklady na ruční odstranění povrchových vad, převalků ruční nebo pojezdovou bruskou s optimalizací příčného profilu a geometrie hlavy kolejnice.</t>
  </si>
  <si>
    <t>140"km 46,860 - 47,000"</t>
  </si>
  <si>
    <t>402"km 46,104 - 46,506"</t>
  </si>
  <si>
    <t>298"km 45,502 - 45,800"</t>
  </si>
  <si>
    <t>5912065210</t>
  </si>
  <si>
    <t>Montáž zajišťovací značky včetně sloupku a základu konzolové</t>
  </si>
  <si>
    <t>-439250262</t>
  </si>
  <si>
    <t>Montáž zajišťovací značky včetně sloupku a základu konzolové. Poznámka: 1. V cenách jsou započteny náklady na montáž součástí značky včetně zemních prací a úpravy terénu. 2. V cenách nejsou obsaženy náklady na dodávku materiálu.</t>
  </si>
  <si>
    <t>5962119025</t>
  </si>
  <si>
    <t>Zajištění PPK betonový sloupek pro konzolovou značku</t>
  </si>
  <si>
    <t>2071949603</t>
  </si>
  <si>
    <t>1001267915</t>
  </si>
  <si>
    <t>2*159"naložení kolejnic (nové+staré)"</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</si>
  <si>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</si>
  <si>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</si>
  <si>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-972436505</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</si>
  <si>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</si>
  <si>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318"přeprava kolejnic do a z Třemešného"</t>
  </si>
  <si>
    <t>9902100100</t>
  </si>
  <si>
    <t>Doprava obousměrná (např. dodávek z vlastních zásob zhotovitele nebo objednatele nebo výzisku) mechanizací o nosnosti přes 3,5 t sypanin (kameniva, písku, suti, dlažebních kostek, atd.) do 10 km</t>
  </si>
  <si>
    <t>-1498667339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</si>
  <si>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</si>
  <si>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7,7"přeprava šrotu do Boru"</t>
  </si>
  <si>
    <t>1263429537</t>
  </si>
  <si>
    <t>10,7"přeprava šrotu do Boru"</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</si>
  <si>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</si>
  <si>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</si>
  <si>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-1966477746</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</si>
  <si>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</si>
  <si>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6,120"zajišťovací značky"</t>
  </si>
  <si>
    <t>SO 1.3 - Výměna kolejnic a zřízení BK, km 44,570 - 45,470</t>
  </si>
  <si>
    <t>1481669288</t>
  </si>
  <si>
    <t>42*2</t>
  </si>
  <si>
    <t>5907020485</t>
  </si>
  <si>
    <t>Souvislá výměna kolejnic současně s výměnou pryžové podložky tv. S49 rozdělení "c"</t>
  </si>
  <si>
    <t>1790369793</t>
  </si>
  <si>
    <t>Souvislá výměna kolejnic současně s výměnou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</si>
  <si>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900*2</t>
  </si>
  <si>
    <t>-1669413383</t>
  </si>
  <si>
    <t>-363757640</t>
  </si>
  <si>
    <t>24*2</t>
  </si>
  <si>
    <t>-2045087313</t>
  </si>
  <si>
    <t>160</t>
  </si>
  <si>
    <t>5908053270</t>
  </si>
  <si>
    <t>Výměna drobného kolejiva vložka "M"</t>
  </si>
  <si>
    <t>923257782</t>
  </si>
  <si>
    <t>Výměna drobného kolejiva vložka "M". Poznámka: 1. V cenách jsou započteny náklady na demontáž upevňovadel, výměnu součásti, montáž upevňovadel a ošetření součástí mazivem. 2. V cenách nejsou obsaženy náklady na dodávku materiálu.</t>
  </si>
  <si>
    <t>400*4</t>
  </si>
  <si>
    <t>5908053050</t>
  </si>
  <si>
    <t>Výměna drobného kolejiva vložka vodící úhlová</t>
  </si>
  <si>
    <t>957992503</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</si>
  <si>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</si>
  <si>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(336+624)*4</t>
  </si>
  <si>
    <t>5958158025</t>
  </si>
  <si>
    <t>Podložka pryžová pod patu kolejnice WS7 149x152x7 (Vossloh)</t>
  </si>
  <si>
    <t>-734584532</t>
  </si>
  <si>
    <t>(336+624)*2</t>
  </si>
  <si>
    <t>5958155000</t>
  </si>
  <si>
    <t>Úhlové vodicí vložky Wfp 14K 600 základní 12</t>
  </si>
  <si>
    <t>-792415974</t>
  </si>
  <si>
    <t>72472028</t>
  </si>
  <si>
    <t>1461630257</t>
  </si>
  <si>
    <t>126286983</t>
  </si>
  <si>
    <t>400*2</t>
  </si>
  <si>
    <t>-1525965202</t>
  </si>
  <si>
    <t>503221349</t>
  </si>
  <si>
    <t>1600</t>
  </si>
  <si>
    <t>5906015120</t>
  </si>
  <si>
    <t>Výměna pražce malou těžící mechanizací v KL otevřeném i zapuštěném pražec betonový příčný vystrojený</t>
  </si>
  <si>
    <t>1145016165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</si>
  <si>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</si>
  <si>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5906110020</t>
  </si>
  <si>
    <t>Oprava rozdělení pražců příčných betonových posun přes 10 cm</t>
  </si>
  <si>
    <t>1359433923</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</si>
  <si>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</si>
  <si>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5910020130</t>
  </si>
  <si>
    <t>Svařování kolejnic termitem plný předehřev standardní spára svar jednotlivý tv. S49</t>
  </si>
  <si>
    <t>906125732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</si>
  <si>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</si>
  <si>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5910015020</t>
  </si>
  <si>
    <t>Odtavovací stykové svařování mobilní svářečkou kolejnic nových délky do 150 m tv. S49</t>
  </si>
  <si>
    <t>-1479040909</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</si>
  <si>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</si>
  <si>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2068346741</t>
  </si>
  <si>
    <t>213832193</t>
  </si>
  <si>
    <t>4*2</t>
  </si>
  <si>
    <t>5910040310</t>
  </si>
  <si>
    <t>Umožnění volné dilatace kolejnice demontáž upevňovadel s osazením kluzných podložek rozdělení pražců "c"</t>
  </si>
  <si>
    <t>918865759</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</si>
  <si>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</si>
  <si>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5910040410</t>
  </si>
  <si>
    <t>Umožnění volné dilatace kolejnice montáž upevňovadel s odstraněním kluzných podložek rozdělení pražců "c"</t>
  </si>
  <si>
    <t>-824157318</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</si>
  <si>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</si>
  <si>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5910045010</t>
  </si>
  <si>
    <t>Zajištění polohy kolejnice bočními válečkovými opěrkami rozdělení pražců "c"</t>
  </si>
  <si>
    <t>1133537136</t>
  </si>
  <si>
    <t>Zajištění polohy kolejnice bočními válečkovými opěrkami rozdělení pražců "c". Poznámka: 1. V cenách jsou započteny náklady na montáž a demontáž bočních opěrek v oblouku o malém poloměru.</t>
  </si>
  <si>
    <t>383*2</t>
  </si>
  <si>
    <t>-1565686304</t>
  </si>
  <si>
    <t>982991731</t>
  </si>
  <si>
    <t>-1865490856</t>
  </si>
  <si>
    <t>-175423084</t>
  </si>
  <si>
    <t>950*0,2</t>
  </si>
  <si>
    <t>-799591740</t>
  </si>
  <si>
    <t>190,000*1,426</t>
  </si>
  <si>
    <t>5910136010</t>
  </si>
  <si>
    <t>Montáž pražcové kotvy v koleji</t>
  </si>
  <si>
    <t>245568033</t>
  </si>
  <si>
    <t>Montáž pražcové kotvy v koleji. Poznámka: 1. V cenách jsou započteny náklady na odstranění kameniva, montáž, ošetření součásti mazivem a úpravu kameniva. 2. V cenách nejsou obsaženy náklady na dodávku materiálu.</t>
  </si>
  <si>
    <t>5960101030</t>
  </si>
  <si>
    <t>Pražcové kotvy TDHB pro pražec betonový B 03</t>
  </si>
  <si>
    <t>-1433031023</t>
  </si>
  <si>
    <t>5960101015</t>
  </si>
  <si>
    <t>Pražcové kotvy TDHB pro pražec betonový SB 5</t>
  </si>
  <si>
    <t>-1925078989</t>
  </si>
  <si>
    <t>1083344025</t>
  </si>
  <si>
    <t>684879489</t>
  </si>
  <si>
    <t>2*45"naložení kolejnic (nové+staré)"</t>
  </si>
  <si>
    <t>34</t>
  </si>
  <si>
    <t>-473770752</t>
  </si>
  <si>
    <t>90"přeprava kolejnic do a z Třemešného"</t>
  </si>
  <si>
    <t>35</t>
  </si>
  <si>
    <t>1217126886</t>
  </si>
  <si>
    <t>6"přeprava drobného šrotu do Boru"</t>
  </si>
  <si>
    <t>36</t>
  </si>
  <si>
    <t>2105136013</t>
  </si>
  <si>
    <t>3,740"zajišťovací značky"</t>
  </si>
  <si>
    <t>37</t>
  </si>
  <si>
    <t>1090769565</t>
  </si>
  <si>
    <t>270,940"doprava kameniva"</t>
  </si>
  <si>
    <t>38</t>
  </si>
  <si>
    <t>-583989966</t>
  </si>
  <si>
    <t>1,400"doprava drobného kolejiva a kotev"</t>
  </si>
  <si>
    <t>39</t>
  </si>
  <si>
    <t>9902100500</t>
  </si>
  <si>
    <t>Doprava obousměrná (např. dodávek z vlastních zásob zhotovitele nebo objednatele nebo výzisku) mechanizací o nosnosti přes 3,5 t sypanin (kameniva, písku, suti, dlažebních kostek, atd.) do 60 km</t>
  </si>
  <si>
    <t>919471920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</si>
  <si>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</si>
  <si>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0,500"odvoz plastů na skládku"</t>
  </si>
  <si>
    <t>40</t>
  </si>
  <si>
    <t>-564898939</t>
  </si>
  <si>
    <t>1"mobilní svářečka"</t>
  </si>
  <si>
    <t>SO 1.4 - Materiál objednatele</t>
  </si>
  <si>
    <t>5956213065</t>
  </si>
  <si>
    <t xml:space="preserve">Pražec betonový příčný vystrojený  užitý tv. SB 8 P</t>
  </si>
  <si>
    <t>-1946874457</t>
  </si>
  <si>
    <t>5957201010</t>
  </si>
  <si>
    <t>Kolejnice užité tv. S49</t>
  </si>
  <si>
    <t>-889628784</t>
  </si>
  <si>
    <t>5957104025</t>
  </si>
  <si>
    <t>Kolejnicové pásy třídy R260 tv. 49 E1 délky 75 metrů</t>
  </si>
  <si>
    <t>-1952486029</t>
  </si>
  <si>
    <t>5956213060</t>
  </si>
  <si>
    <t xml:space="preserve">Pražec betonový příčný vystrojený  užitý tv. B03</t>
  </si>
  <si>
    <t>1436569418</t>
  </si>
  <si>
    <t>5958264000</t>
  </si>
  <si>
    <t>Podkladnice žebrová užitá tv. S4</t>
  </si>
  <si>
    <t>695046467</t>
  </si>
  <si>
    <t>SO 2 - VRN</t>
  </si>
  <si>
    <t>SO 2.1 - VRN</t>
  </si>
  <si>
    <t>021211001</t>
  </si>
  <si>
    <t>Průzkumné práce pro opravy Doplňující laboratorní rozbor kontaminace zeminy nebo kol. lože</t>
  </si>
  <si>
    <t>1024</t>
  </si>
  <si>
    <t>1609916388</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</si>
  <si>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</si>
  <si>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</si>
  <si>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</si>
  <si>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</si>
  <si>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75772859</t>
  </si>
  <si>
    <t>022101011</t>
  </si>
  <si>
    <t>Geodetické práce Geodetické práce v průběhu opravy</t>
  </si>
  <si>
    <t>-156767891</t>
  </si>
  <si>
    <t>022101021</t>
  </si>
  <si>
    <t>Geodetické práce Geodetické práce po ukončení opravy</t>
  </si>
  <si>
    <t>-1178937849</t>
  </si>
  <si>
    <t>022121001</t>
  </si>
  <si>
    <t>Geodetické práce Diagnostika technické infrastruktury Vytýčení trasy inženýrských sítí</t>
  </si>
  <si>
    <t>1245729846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</si>
  <si>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</si>
  <si>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</si>
  <si>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</si>
  <si>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-1613458321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</si>
  <si>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</si>
  <si>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</si>
  <si>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</si>
  <si>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-334569958</t>
  </si>
  <si>
    <t>033131001</t>
  </si>
  <si>
    <t>Provozní vlivy Organizační zajištění prací při zřizování a udržování BK kolejí a výhybek</t>
  </si>
  <si>
    <t>-358269186</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</si>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</sst>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1</v>
      </c>
      <c r="AO10" s="18"/>
      <c r="AP10" s="18"/>
      <c r="AQ10" s="18"/>
      <c r="AR10" s="16"/>
      <c r="BE10" s="27"/>
      <c r="BS10" s="13" t="s">
        <v>6</v>
      </c>
    </row>
    <row r="11" s="1" customFormat="1" ht="18.48"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27</v>
      </c>
      <c r="AL11" s="18"/>
      <c r="AM11" s="18"/>
      <c r="AN11" s="23" t="s">
        <v>1</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29</v>
      </c>
      <c r="AO13" s="18"/>
      <c r="AP13" s="18"/>
      <c r="AQ13" s="18"/>
      <c r="AR13" s="16"/>
      <c r="BE13" s="27"/>
      <c r="BS13" s="13" t="s">
        <v>6</v>
      </c>
    </row>
    <row r="14">
      <c r="B14" s="17"/>
      <c r="C14" s="18"/>
      <c r="D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L14" s="18"/>
      <c r="AM14" s="18"/>
      <c r="AN14" s="30" t="s">
        <v>29</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27</v>
      </c>
      <c r="AL17" s="18"/>
      <c r="AM17" s="18"/>
      <c r="AN17" s="23" t="s">
        <v>1</v>
      </c>
      <c r="AO17" s="18"/>
      <c r="AP17" s="18"/>
      <c r="AQ17" s="18"/>
      <c r="AR17" s="16"/>
      <c r="BE17" s="27"/>
      <c r="BS17" s="13" t="s">
        <v>32</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27</v>
      </c>
      <c r="AL20" s="18"/>
      <c r="AM20" s="18"/>
      <c r="AN20" s="23" t="s">
        <v>1</v>
      </c>
      <c r="AO20" s="18"/>
      <c r="AP20" s="18"/>
      <c r="AQ20" s="18"/>
      <c r="AR20" s="16"/>
      <c r="BE20" s="27"/>
      <c r="BS20" s="13" t="s">
        <v>32</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35</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40"/>
      <c r="BE28" s="27"/>
    </row>
    <row r="29" s="3" customFormat="1" ht="14.4" customHeight="1">
      <c r="A29" s="3"/>
      <c r="B29" s="42"/>
      <c r="C29" s="43"/>
      <c r="D29" s="28" t="s">
        <v>40</v>
      </c>
      <c r="E29" s="43"/>
      <c r="F29" s="28" t="s">
        <v>41</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42</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43</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44</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45</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49</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50</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51</v>
      </c>
      <c r="E60" s="38"/>
      <c r="F60" s="38"/>
      <c r="G60" s="38"/>
      <c r="H60" s="38"/>
      <c r="I60" s="38"/>
      <c r="J60" s="38"/>
      <c r="K60" s="38"/>
      <c r="L60" s="38"/>
      <c r="M60" s="38"/>
      <c r="N60" s="38"/>
      <c r="O60" s="38"/>
      <c r="P60" s="38"/>
      <c r="Q60" s="38"/>
      <c r="R60" s="38"/>
      <c r="S60" s="38"/>
      <c r="T60" s="38"/>
      <c r="U60" s="38"/>
      <c r="V60" s="60" t="s">
        <v>52</v>
      </c>
      <c r="W60" s="38"/>
      <c r="X60" s="38"/>
      <c r="Y60" s="38"/>
      <c r="Z60" s="38"/>
      <c r="AA60" s="38"/>
      <c r="AB60" s="38"/>
      <c r="AC60" s="38"/>
      <c r="AD60" s="38"/>
      <c r="AE60" s="38"/>
      <c r="AF60" s="38"/>
      <c r="AG60" s="38"/>
      <c r="AH60" s="60" t="s">
        <v>51</v>
      </c>
      <c r="AI60" s="38"/>
      <c r="AJ60" s="38"/>
      <c r="AK60" s="38"/>
      <c r="AL60" s="38"/>
      <c r="AM60" s="60" t="s">
        <v>52</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53</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54</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51</v>
      </c>
      <c r="E75" s="38"/>
      <c r="F75" s="38"/>
      <c r="G75" s="38"/>
      <c r="H75" s="38"/>
      <c r="I75" s="38"/>
      <c r="J75" s="38"/>
      <c r="K75" s="38"/>
      <c r="L75" s="38"/>
      <c r="M75" s="38"/>
      <c r="N75" s="38"/>
      <c r="O75" s="38"/>
      <c r="P75" s="38"/>
      <c r="Q75" s="38"/>
      <c r="R75" s="38"/>
      <c r="S75" s="38"/>
      <c r="T75" s="38"/>
      <c r="U75" s="38"/>
      <c r="V75" s="60" t="s">
        <v>52</v>
      </c>
      <c r="W75" s="38"/>
      <c r="X75" s="38"/>
      <c r="Y75" s="38"/>
      <c r="Z75" s="38"/>
      <c r="AA75" s="38"/>
      <c r="AB75" s="38"/>
      <c r="AC75" s="38"/>
      <c r="AD75" s="38"/>
      <c r="AE75" s="38"/>
      <c r="AF75" s="38"/>
      <c r="AG75" s="38"/>
      <c r="AH75" s="60" t="s">
        <v>51</v>
      </c>
      <c r="AI75" s="38"/>
      <c r="AJ75" s="38"/>
      <c r="AK75" s="38"/>
      <c r="AL75" s="38"/>
      <c r="AM75" s="60" t="s">
        <v>52</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65420185</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Výměna pražců a kolejnic v úseku Bělá - Bor</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TO Bor</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22. 5. 2020</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Správa železnic, s.o.- OŘ Plzeň</v>
      </c>
      <c r="M89" s="36"/>
      <c r="N89" s="36"/>
      <c r="O89" s="36"/>
      <c r="P89" s="36"/>
      <c r="Q89" s="36"/>
      <c r="R89" s="36"/>
      <c r="S89" s="36"/>
      <c r="T89" s="36"/>
      <c r="U89" s="36"/>
      <c r="V89" s="36"/>
      <c r="W89" s="36"/>
      <c r="X89" s="36"/>
      <c r="Y89" s="36"/>
      <c r="Z89" s="36"/>
      <c r="AA89" s="36"/>
      <c r="AB89" s="36"/>
      <c r="AC89" s="36"/>
      <c r="AD89" s="36"/>
      <c r="AE89" s="36"/>
      <c r="AF89" s="36"/>
      <c r="AG89" s="36"/>
      <c r="AH89" s="36"/>
      <c r="AI89" s="28" t="s">
        <v>30</v>
      </c>
      <c r="AJ89" s="36"/>
      <c r="AK89" s="36"/>
      <c r="AL89" s="36"/>
      <c r="AM89" s="76" t="str">
        <f>IF(E17="","",E17)</f>
        <v xml:space="preserve"> </v>
      </c>
      <c r="AN89" s="67"/>
      <c r="AO89" s="67"/>
      <c r="AP89" s="67"/>
      <c r="AQ89" s="36"/>
      <c r="AR89" s="40"/>
      <c r="AS89" s="77" t="s">
        <v>56</v>
      </c>
      <c r="AT89" s="78"/>
      <c r="AU89" s="79"/>
      <c r="AV89" s="79"/>
      <c r="AW89" s="79"/>
      <c r="AX89" s="79"/>
      <c r="AY89" s="79"/>
      <c r="AZ89" s="79"/>
      <c r="BA89" s="79"/>
      <c r="BB89" s="79"/>
      <c r="BC89" s="79"/>
      <c r="BD89" s="80"/>
      <c r="BE89" s="34"/>
    </row>
    <row r="90" s="2" customFormat="1" ht="15.15" customHeight="1">
      <c r="A90" s="34"/>
      <c r="B90" s="35"/>
      <c r="C90" s="28" t="s">
        <v>28</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33</v>
      </c>
      <c r="AJ90" s="36"/>
      <c r="AK90" s="36"/>
      <c r="AL90" s="36"/>
      <c r="AM90" s="76" t="str">
        <f>IF(E20="","",E20)</f>
        <v>Jung</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57</v>
      </c>
      <c r="D92" s="90"/>
      <c r="E92" s="90"/>
      <c r="F92" s="90"/>
      <c r="G92" s="90"/>
      <c r="H92" s="91"/>
      <c r="I92" s="92" t="s">
        <v>58</v>
      </c>
      <c r="J92" s="90"/>
      <c r="K92" s="90"/>
      <c r="L92" s="90"/>
      <c r="M92" s="90"/>
      <c r="N92" s="90"/>
      <c r="O92" s="90"/>
      <c r="P92" s="90"/>
      <c r="Q92" s="90"/>
      <c r="R92" s="90"/>
      <c r="S92" s="90"/>
      <c r="T92" s="90"/>
      <c r="U92" s="90"/>
      <c r="V92" s="90"/>
      <c r="W92" s="90"/>
      <c r="X92" s="90"/>
      <c r="Y92" s="90"/>
      <c r="Z92" s="90"/>
      <c r="AA92" s="90"/>
      <c r="AB92" s="90"/>
      <c r="AC92" s="90"/>
      <c r="AD92" s="90"/>
      <c r="AE92" s="90"/>
      <c r="AF92" s="90"/>
      <c r="AG92" s="93" t="s">
        <v>59</v>
      </c>
      <c r="AH92" s="90"/>
      <c r="AI92" s="90"/>
      <c r="AJ92" s="90"/>
      <c r="AK92" s="90"/>
      <c r="AL92" s="90"/>
      <c r="AM92" s="90"/>
      <c r="AN92" s="92" t="s">
        <v>60</v>
      </c>
      <c r="AO92" s="90"/>
      <c r="AP92" s="94"/>
      <c r="AQ92" s="95" t="s">
        <v>61</v>
      </c>
      <c r="AR92" s="40"/>
      <c r="AS92" s="96" t="s">
        <v>62</v>
      </c>
      <c r="AT92" s="97" t="s">
        <v>63</v>
      </c>
      <c r="AU92" s="97" t="s">
        <v>64</v>
      </c>
      <c r="AV92" s="97" t="s">
        <v>65</v>
      </c>
      <c r="AW92" s="97" t="s">
        <v>66</v>
      </c>
      <c r="AX92" s="97" t="s">
        <v>67</v>
      </c>
      <c r="AY92" s="97" t="s">
        <v>68</v>
      </c>
      <c r="AZ92" s="97" t="s">
        <v>69</v>
      </c>
      <c r="BA92" s="97" t="s">
        <v>70</v>
      </c>
      <c r="BB92" s="97" t="s">
        <v>71</v>
      </c>
      <c r="BC92" s="97" t="s">
        <v>72</v>
      </c>
      <c r="BD92" s="98" t="s">
        <v>73</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74</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ROUND(AG95+AG100,2)</f>
        <v>0</v>
      </c>
      <c r="AH94" s="105"/>
      <c r="AI94" s="105"/>
      <c r="AJ94" s="105"/>
      <c r="AK94" s="105"/>
      <c r="AL94" s="105"/>
      <c r="AM94" s="105"/>
      <c r="AN94" s="106">
        <f>SUM(AG94,AT94)</f>
        <v>0</v>
      </c>
      <c r="AO94" s="106"/>
      <c r="AP94" s="106"/>
      <c r="AQ94" s="107" t="s">
        <v>1</v>
      </c>
      <c r="AR94" s="108"/>
      <c r="AS94" s="109">
        <f>ROUND(AS95+AS100,2)</f>
        <v>0</v>
      </c>
      <c r="AT94" s="110">
        <f>ROUND(SUM(AV94:AW94),2)</f>
        <v>0</v>
      </c>
      <c r="AU94" s="111">
        <f>ROUND(AU95+AU100,5)</f>
        <v>0</v>
      </c>
      <c r="AV94" s="110">
        <f>ROUND(AZ94*L29,2)</f>
        <v>0</v>
      </c>
      <c r="AW94" s="110">
        <f>ROUND(BA94*L30,2)</f>
        <v>0</v>
      </c>
      <c r="AX94" s="110">
        <f>ROUND(BB94*L29,2)</f>
        <v>0</v>
      </c>
      <c r="AY94" s="110">
        <f>ROUND(BC94*L30,2)</f>
        <v>0</v>
      </c>
      <c r="AZ94" s="110">
        <f>ROUND(AZ95+AZ100,2)</f>
        <v>0</v>
      </c>
      <c r="BA94" s="110">
        <f>ROUND(BA95+BA100,2)</f>
        <v>0</v>
      </c>
      <c r="BB94" s="110">
        <f>ROUND(BB95+BB100,2)</f>
        <v>0</v>
      </c>
      <c r="BC94" s="110">
        <f>ROUND(BC95+BC100,2)</f>
        <v>0</v>
      </c>
      <c r="BD94" s="112">
        <f>ROUND(BD95+BD100,2)</f>
        <v>0</v>
      </c>
      <c r="BE94" s="6"/>
      <c r="BS94" s="113" t="s">
        <v>75</v>
      </c>
      <c r="BT94" s="113" t="s">
        <v>76</v>
      </c>
      <c r="BU94" s="114" t="s">
        <v>77</v>
      </c>
      <c r="BV94" s="113" t="s">
        <v>78</v>
      </c>
      <c r="BW94" s="113" t="s">
        <v>5</v>
      </c>
      <c r="BX94" s="113" t="s">
        <v>79</v>
      </c>
      <c r="CL94" s="113" t="s">
        <v>1</v>
      </c>
    </row>
    <row r="95" s="7" customFormat="1" ht="24.75" customHeight="1">
      <c r="A95" s="7"/>
      <c r="B95" s="115"/>
      <c r="C95" s="116"/>
      <c r="D95" s="117" t="s">
        <v>80</v>
      </c>
      <c r="E95" s="117"/>
      <c r="F95" s="117"/>
      <c r="G95" s="117"/>
      <c r="H95" s="117"/>
      <c r="I95" s="118"/>
      <c r="J95" s="117" t="s">
        <v>81</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ROUND(SUM(AG96:AG99),2)</f>
        <v>0</v>
      </c>
      <c r="AH95" s="118"/>
      <c r="AI95" s="118"/>
      <c r="AJ95" s="118"/>
      <c r="AK95" s="118"/>
      <c r="AL95" s="118"/>
      <c r="AM95" s="118"/>
      <c r="AN95" s="120">
        <f>SUM(AG95,AT95)</f>
        <v>0</v>
      </c>
      <c r="AO95" s="118"/>
      <c r="AP95" s="118"/>
      <c r="AQ95" s="121" t="s">
        <v>82</v>
      </c>
      <c r="AR95" s="122"/>
      <c r="AS95" s="123">
        <f>ROUND(SUM(AS96:AS99),2)</f>
        <v>0</v>
      </c>
      <c r="AT95" s="124">
        <f>ROUND(SUM(AV95:AW95),2)</f>
        <v>0</v>
      </c>
      <c r="AU95" s="125">
        <f>ROUND(SUM(AU96:AU99),5)</f>
        <v>0</v>
      </c>
      <c r="AV95" s="124">
        <f>ROUND(AZ95*L29,2)</f>
        <v>0</v>
      </c>
      <c r="AW95" s="124">
        <f>ROUND(BA95*L30,2)</f>
        <v>0</v>
      </c>
      <c r="AX95" s="124">
        <f>ROUND(BB95*L29,2)</f>
        <v>0</v>
      </c>
      <c r="AY95" s="124">
        <f>ROUND(BC95*L30,2)</f>
        <v>0</v>
      </c>
      <c r="AZ95" s="124">
        <f>ROUND(SUM(AZ96:AZ99),2)</f>
        <v>0</v>
      </c>
      <c r="BA95" s="124">
        <f>ROUND(SUM(BA96:BA99),2)</f>
        <v>0</v>
      </c>
      <c r="BB95" s="124">
        <f>ROUND(SUM(BB96:BB99),2)</f>
        <v>0</v>
      </c>
      <c r="BC95" s="124">
        <f>ROUND(SUM(BC96:BC99),2)</f>
        <v>0</v>
      </c>
      <c r="BD95" s="126">
        <f>ROUND(SUM(BD96:BD99),2)</f>
        <v>0</v>
      </c>
      <c r="BE95" s="7"/>
      <c r="BS95" s="127" t="s">
        <v>75</v>
      </c>
      <c r="BT95" s="127" t="s">
        <v>83</v>
      </c>
      <c r="BU95" s="127" t="s">
        <v>77</v>
      </c>
      <c r="BV95" s="127" t="s">
        <v>78</v>
      </c>
      <c r="BW95" s="127" t="s">
        <v>84</v>
      </c>
      <c r="BX95" s="127" t="s">
        <v>5</v>
      </c>
      <c r="CL95" s="127" t="s">
        <v>1</v>
      </c>
      <c r="CM95" s="127" t="s">
        <v>85</v>
      </c>
    </row>
    <row r="96" s="4" customFormat="1" ht="23.25" customHeight="1">
      <c r="A96" s="128" t="s">
        <v>86</v>
      </c>
      <c r="B96" s="66"/>
      <c r="C96" s="129"/>
      <c r="D96" s="129"/>
      <c r="E96" s="130" t="s">
        <v>87</v>
      </c>
      <c r="F96" s="130"/>
      <c r="G96" s="130"/>
      <c r="H96" s="130"/>
      <c r="I96" s="130"/>
      <c r="J96" s="129"/>
      <c r="K96" s="130" t="s">
        <v>88</v>
      </c>
      <c r="L96" s="130"/>
      <c r="M96" s="130"/>
      <c r="N96" s="130"/>
      <c r="O96" s="130"/>
      <c r="P96" s="130"/>
      <c r="Q96" s="130"/>
      <c r="R96" s="130"/>
      <c r="S96" s="130"/>
      <c r="T96" s="130"/>
      <c r="U96" s="130"/>
      <c r="V96" s="130"/>
      <c r="W96" s="130"/>
      <c r="X96" s="130"/>
      <c r="Y96" s="130"/>
      <c r="Z96" s="130"/>
      <c r="AA96" s="130"/>
      <c r="AB96" s="130"/>
      <c r="AC96" s="130"/>
      <c r="AD96" s="130"/>
      <c r="AE96" s="130"/>
      <c r="AF96" s="130"/>
      <c r="AG96" s="131">
        <f>'SO 1.1 - Výměna pražců a ...'!J32</f>
        <v>0</v>
      </c>
      <c r="AH96" s="129"/>
      <c r="AI96" s="129"/>
      <c r="AJ96" s="129"/>
      <c r="AK96" s="129"/>
      <c r="AL96" s="129"/>
      <c r="AM96" s="129"/>
      <c r="AN96" s="131">
        <f>SUM(AG96,AT96)</f>
        <v>0</v>
      </c>
      <c r="AO96" s="129"/>
      <c r="AP96" s="129"/>
      <c r="AQ96" s="132" t="s">
        <v>89</v>
      </c>
      <c r="AR96" s="68"/>
      <c r="AS96" s="133">
        <v>0</v>
      </c>
      <c r="AT96" s="134">
        <f>ROUND(SUM(AV96:AW96),2)</f>
        <v>0</v>
      </c>
      <c r="AU96" s="135">
        <f>'SO 1.1 - Výměna pražců a ...'!P120</f>
        <v>0</v>
      </c>
      <c r="AV96" s="134">
        <f>'SO 1.1 - Výměna pražců a ...'!J35</f>
        <v>0</v>
      </c>
      <c r="AW96" s="134">
        <f>'SO 1.1 - Výměna pražců a ...'!J36</f>
        <v>0</v>
      </c>
      <c r="AX96" s="134">
        <f>'SO 1.1 - Výměna pražců a ...'!J37</f>
        <v>0</v>
      </c>
      <c r="AY96" s="134">
        <f>'SO 1.1 - Výměna pražců a ...'!J38</f>
        <v>0</v>
      </c>
      <c r="AZ96" s="134">
        <f>'SO 1.1 - Výměna pražců a ...'!F35</f>
        <v>0</v>
      </c>
      <c r="BA96" s="134">
        <f>'SO 1.1 - Výměna pražců a ...'!F36</f>
        <v>0</v>
      </c>
      <c r="BB96" s="134">
        <f>'SO 1.1 - Výměna pražců a ...'!F37</f>
        <v>0</v>
      </c>
      <c r="BC96" s="134">
        <f>'SO 1.1 - Výměna pražců a ...'!F38</f>
        <v>0</v>
      </c>
      <c r="BD96" s="136">
        <f>'SO 1.1 - Výměna pražců a ...'!F39</f>
        <v>0</v>
      </c>
      <c r="BE96" s="4"/>
      <c r="BT96" s="137" t="s">
        <v>85</v>
      </c>
      <c r="BV96" s="137" t="s">
        <v>78</v>
      </c>
      <c r="BW96" s="137" t="s">
        <v>90</v>
      </c>
      <c r="BX96" s="137" t="s">
        <v>84</v>
      </c>
      <c r="CL96" s="137" t="s">
        <v>1</v>
      </c>
    </row>
    <row r="97" s="4" customFormat="1" ht="23.25" customHeight="1">
      <c r="A97" s="128" t="s">
        <v>86</v>
      </c>
      <c r="B97" s="66"/>
      <c r="C97" s="129"/>
      <c r="D97" s="129"/>
      <c r="E97" s="130" t="s">
        <v>91</v>
      </c>
      <c r="F97" s="130"/>
      <c r="G97" s="130"/>
      <c r="H97" s="130"/>
      <c r="I97" s="130"/>
      <c r="J97" s="129"/>
      <c r="K97" s="130" t="s">
        <v>92</v>
      </c>
      <c r="L97" s="130"/>
      <c r="M97" s="130"/>
      <c r="N97" s="130"/>
      <c r="O97" s="130"/>
      <c r="P97" s="130"/>
      <c r="Q97" s="130"/>
      <c r="R97" s="130"/>
      <c r="S97" s="130"/>
      <c r="T97" s="130"/>
      <c r="U97" s="130"/>
      <c r="V97" s="130"/>
      <c r="W97" s="130"/>
      <c r="X97" s="130"/>
      <c r="Y97" s="130"/>
      <c r="Z97" s="130"/>
      <c r="AA97" s="130"/>
      <c r="AB97" s="130"/>
      <c r="AC97" s="130"/>
      <c r="AD97" s="130"/>
      <c r="AE97" s="130"/>
      <c r="AF97" s="130"/>
      <c r="AG97" s="131">
        <f>'SO 1.2 - Výměna kolejnic ...'!J32</f>
        <v>0</v>
      </c>
      <c r="AH97" s="129"/>
      <c r="AI97" s="129"/>
      <c r="AJ97" s="129"/>
      <c r="AK97" s="129"/>
      <c r="AL97" s="129"/>
      <c r="AM97" s="129"/>
      <c r="AN97" s="131">
        <f>SUM(AG97,AT97)</f>
        <v>0</v>
      </c>
      <c r="AO97" s="129"/>
      <c r="AP97" s="129"/>
      <c r="AQ97" s="132" t="s">
        <v>89</v>
      </c>
      <c r="AR97" s="68"/>
      <c r="AS97" s="133">
        <v>0</v>
      </c>
      <c r="AT97" s="134">
        <f>ROUND(SUM(AV97:AW97),2)</f>
        <v>0</v>
      </c>
      <c r="AU97" s="135">
        <f>'SO 1.2 - Výměna kolejnic ...'!P120</f>
        <v>0</v>
      </c>
      <c r="AV97" s="134">
        <f>'SO 1.2 - Výměna kolejnic ...'!J35</f>
        <v>0</v>
      </c>
      <c r="AW97" s="134">
        <f>'SO 1.2 - Výměna kolejnic ...'!J36</f>
        <v>0</v>
      </c>
      <c r="AX97" s="134">
        <f>'SO 1.2 - Výměna kolejnic ...'!J37</f>
        <v>0</v>
      </c>
      <c r="AY97" s="134">
        <f>'SO 1.2 - Výměna kolejnic ...'!J38</f>
        <v>0</v>
      </c>
      <c r="AZ97" s="134">
        <f>'SO 1.2 - Výměna kolejnic ...'!F35</f>
        <v>0</v>
      </c>
      <c r="BA97" s="134">
        <f>'SO 1.2 - Výměna kolejnic ...'!F36</f>
        <v>0</v>
      </c>
      <c r="BB97" s="134">
        <f>'SO 1.2 - Výměna kolejnic ...'!F37</f>
        <v>0</v>
      </c>
      <c r="BC97" s="134">
        <f>'SO 1.2 - Výměna kolejnic ...'!F38</f>
        <v>0</v>
      </c>
      <c r="BD97" s="136">
        <f>'SO 1.2 - Výměna kolejnic ...'!F39</f>
        <v>0</v>
      </c>
      <c r="BE97" s="4"/>
      <c r="BT97" s="137" t="s">
        <v>85</v>
      </c>
      <c r="BV97" s="137" t="s">
        <v>78</v>
      </c>
      <c r="BW97" s="137" t="s">
        <v>93</v>
      </c>
      <c r="BX97" s="137" t="s">
        <v>84</v>
      </c>
      <c r="CL97" s="137" t="s">
        <v>1</v>
      </c>
    </row>
    <row r="98" s="4" customFormat="1" ht="23.25" customHeight="1">
      <c r="A98" s="128" t="s">
        <v>86</v>
      </c>
      <c r="B98" s="66"/>
      <c r="C98" s="129"/>
      <c r="D98" s="129"/>
      <c r="E98" s="130" t="s">
        <v>94</v>
      </c>
      <c r="F98" s="130"/>
      <c r="G98" s="130"/>
      <c r="H98" s="130"/>
      <c r="I98" s="130"/>
      <c r="J98" s="129"/>
      <c r="K98" s="130" t="s">
        <v>95</v>
      </c>
      <c r="L98" s="130"/>
      <c r="M98" s="130"/>
      <c r="N98" s="130"/>
      <c r="O98" s="130"/>
      <c r="P98" s="130"/>
      <c r="Q98" s="130"/>
      <c r="R98" s="130"/>
      <c r="S98" s="130"/>
      <c r="T98" s="130"/>
      <c r="U98" s="130"/>
      <c r="V98" s="130"/>
      <c r="W98" s="130"/>
      <c r="X98" s="130"/>
      <c r="Y98" s="130"/>
      <c r="Z98" s="130"/>
      <c r="AA98" s="130"/>
      <c r="AB98" s="130"/>
      <c r="AC98" s="130"/>
      <c r="AD98" s="130"/>
      <c r="AE98" s="130"/>
      <c r="AF98" s="130"/>
      <c r="AG98" s="131">
        <f>'SO 1.3 - Výměna kolejnic ...'!J32</f>
        <v>0</v>
      </c>
      <c r="AH98" s="129"/>
      <c r="AI98" s="129"/>
      <c r="AJ98" s="129"/>
      <c r="AK98" s="129"/>
      <c r="AL98" s="129"/>
      <c r="AM98" s="129"/>
      <c r="AN98" s="131">
        <f>SUM(AG98,AT98)</f>
        <v>0</v>
      </c>
      <c r="AO98" s="129"/>
      <c r="AP98" s="129"/>
      <c r="AQ98" s="132" t="s">
        <v>89</v>
      </c>
      <c r="AR98" s="68"/>
      <c r="AS98" s="133">
        <v>0</v>
      </c>
      <c r="AT98" s="134">
        <f>ROUND(SUM(AV98:AW98),2)</f>
        <v>0</v>
      </c>
      <c r="AU98" s="135">
        <f>'SO 1.3 - Výměna kolejnic ...'!P120</f>
        <v>0</v>
      </c>
      <c r="AV98" s="134">
        <f>'SO 1.3 - Výměna kolejnic ...'!J35</f>
        <v>0</v>
      </c>
      <c r="AW98" s="134">
        <f>'SO 1.3 - Výměna kolejnic ...'!J36</f>
        <v>0</v>
      </c>
      <c r="AX98" s="134">
        <f>'SO 1.3 - Výměna kolejnic ...'!J37</f>
        <v>0</v>
      </c>
      <c r="AY98" s="134">
        <f>'SO 1.3 - Výměna kolejnic ...'!J38</f>
        <v>0</v>
      </c>
      <c r="AZ98" s="134">
        <f>'SO 1.3 - Výměna kolejnic ...'!F35</f>
        <v>0</v>
      </c>
      <c r="BA98" s="134">
        <f>'SO 1.3 - Výměna kolejnic ...'!F36</f>
        <v>0</v>
      </c>
      <c r="BB98" s="134">
        <f>'SO 1.3 - Výměna kolejnic ...'!F37</f>
        <v>0</v>
      </c>
      <c r="BC98" s="134">
        <f>'SO 1.3 - Výměna kolejnic ...'!F38</f>
        <v>0</v>
      </c>
      <c r="BD98" s="136">
        <f>'SO 1.3 - Výměna kolejnic ...'!F39</f>
        <v>0</v>
      </c>
      <c r="BE98" s="4"/>
      <c r="BT98" s="137" t="s">
        <v>85</v>
      </c>
      <c r="BV98" s="137" t="s">
        <v>78</v>
      </c>
      <c r="BW98" s="137" t="s">
        <v>96</v>
      </c>
      <c r="BX98" s="137" t="s">
        <v>84</v>
      </c>
      <c r="CL98" s="137" t="s">
        <v>1</v>
      </c>
    </row>
    <row r="99" s="4" customFormat="1" ht="16.5" customHeight="1">
      <c r="A99" s="128" t="s">
        <v>86</v>
      </c>
      <c r="B99" s="66"/>
      <c r="C99" s="129"/>
      <c r="D99" s="129"/>
      <c r="E99" s="130" t="s">
        <v>97</v>
      </c>
      <c r="F99" s="130"/>
      <c r="G99" s="130"/>
      <c r="H99" s="130"/>
      <c r="I99" s="130"/>
      <c r="J99" s="129"/>
      <c r="K99" s="130" t="s">
        <v>98</v>
      </c>
      <c r="L99" s="130"/>
      <c r="M99" s="130"/>
      <c r="N99" s="130"/>
      <c r="O99" s="130"/>
      <c r="P99" s="130"/>
      <c r="Q99" s="130"/>
      <c r="R99" s="130"/>
      <c r="S99" s="130"/>
      <c r="T99" s="130"/>
      <c r="U99" s="130"/>
      <c r="V99" s="130"/>
      <c r="W99" s="130"/>
      <c r="X99" s="130"/>
      <c r="Y99" s="130"/>
      <c r="Z99" s="130"/>
      <c r="AA99" s="130"/>
      <c r="AB99" s="130"/>
      <c r="AC99" s="130"/>
      <c r="AD99" s="130"/>
      <c r="AE99" s="130"/>
      <c r="AF99" s="130"/>
      <c r="AG99" s="131">
        <f>'SO 1.4 - Materiál objedna...'!J32</f>
        <v>0</v>
      </c>
      <c r="AH99" s="129"/>
      <c r="AI99" s="129"/>
      <c r="AJ99" s="129"/>
      <c r="AK99" s="129"/>
      <c r="AL99" s="129"/>
      <c r="AM99" s="129"/>
      <c r="AN99" s="131">
        <f>SUM(AG99,AT99)</f>
        <v>0</v>
      </c>
      <c r="AO99" s="129"/>
      <c r="AP99" s="129"/>
      <c r="AQ99" s="132" t="s">
        <v>89</v>
      </c>
      <c r="AR99" s="68"/>
      <c r="AS99" s="133">
        <v>0</v>
      </c>
      <c r="AT99" s="134">
        <f>ROUND(SUM(AV99:AW99),2)</f>
        <v>0</v>
      </c>
      <c r="AU99" s="135">
        <f>'SO 1.4 - Materiál objedna...'!P120</f>
        <v>0</v>
      </c>
      <c r="AV99" s="134">
        <f>'SO 1.4 - Materiál objedna...'!J35</f>
        <v>0</v>
      </c>
      <c r="AW99" s="134">
        <f>'SO 1.4 - Materiál objedna...'!J36</f>
        <v>0</v>
      </c>
      <c r="AX99" s="134">
        <f>'SO 1.4 - Materiál objedna...'!J37</f>
        <v>0</v>
      </c>
      <c r="AY99" s="134">
        <f>'SO 1.4 - Materiál objedna...'!J38</f>
        <v>0</v>
      </c>
      <c r="AZ99" s="134">
        <f>'SO 1.4 - Materiál objedna...'!F35</f>
        <v>0</v>
      </c>
      <c r="BA99" s="134">
        <f>'SO 1.4 - Materiál objedna...'!F36</f>
        <v>0</v>
      </c>
      <c r="BB99" s="134">
        <f>'SO 1.4 - Materiál objedna...'!F37</f>
        <v>0</v>
      </c>
      <c r="BC99" s="134">
        <f>'SO 1.4 - Materiál objedna...'!F38</f>
        <v>0</v>
      </c>
      <c r="BD99" s="136">
        <f>'SO 1.4 - Materiál objedna...'!F39</f>
        <v>0</v>
      </c>
      <c r="BE99" s="4"/>
      <c r="BT99" s="137" t="s">
        <v>85</v>
      </c>
      <c r="BV99" s="137" t="s">
        <v>78</v>
      </c>
      <c r="BW99" s="137" t="s">
        <v>99</v>
      </c>
      <c r="BX99" s="137" t="s">
        <v>84</v>
      </c>
      <c r="CL99" s="137" t="s">
        <v>1</v>
      </c>
    </row>
    <row r="100" s="7" customFormat="1" ht="16.5" customHeight="1">
      <c r="A100" s="7"/>
      <c r="B100" s="115"/>
      <c r="C100" s="116"/>
      <c r="D100" s="117" t="s">
        <v>100</v>
      </c>
      <c r="E100" s="117"/>
      <c r="F100" s="117"/>
      <c r="G100" s="117"/>
      <c r="H100" s="117"/>
      <c r="I100" s="118"/>
      <c r="J100" s="117" t="s">
        <v>101</v>
      </c>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9">
        <f>ROUND(AG101,2)</f>
        <v>0</v>
      </c>
      <c r="AH100" s="118"/>
      <c r="AI100" s="118"/>
      <c r="AJ100" s="118"/>
      <c r="AK100" s="118"/>
      <c r="AL100" s="118"/>
      <c r="AM100" s="118"/>
      <c r="AN100" s="120">
        <f>SUM(AG100,AT100)</f>
        <v>0</v>
      </c>
      <c r="AO100" s="118"/>
      <c r="AP100" s="118"/>
      <c r="AQ100" s="121" t="s">
        <v>82</v>
      </c>
      <c r="AR100" s="122"/>
      <c r="AS100" s="123">
        <f>ROUND(AS101,2)</f>
        <v>0</v>
      </c>
      <c r="AT100" s="124">
        <f>ROUND(SUM(AV100:AW100),2)</f>
        <v>0</v>
      </c>
      <c r="AU100" s="125">
        <f>ROUND(AU101,5)</f>
        <v>0</v>
      </c>
      <c r="AV100" s="124">
        <f>ROUND(AZ100*L29,2)</f>
        <v>0</v>
      </c>
      <c r="AW100" s="124">
        <f>ROUND(BA100*L30,2)</f>
        <v>0</v>
      </c>
      <c r="AX100" s="124">
        <f>ROUND(BB100*L29,2)</f>
        <v>0</v>
      </c>
      <c r="AY100" s="124">
        <f>ROUND(BC100*L30,2)</f>
        <v>0</v>
      </c>
      <c r="AZ100" s="124">
        <f>ROUND(AZ101,2)</f>
        <v>0</v>
      </c>
      <c r="BA100" s="124">
        <f>ROUND(BA101,2)</f>
        <v>0</v>
      </c>
      <c r="BB100" s="124">
        <f>ROUND(BB101,2)</f>
        <v>0</v>
      </c>
      <c r="BC100" s="124">
        <f>ROUND(BC101,2)</f>
        <v>0</v>
      </c>
      <c r="BD100" s="126">
        <f>ROUND(BD101,2)</f>
        <v>0</v>
      </c>
      <c r="BE100" s="7"/>
      <c r="BS100" s="127" t="s">
        <v>75</v>
      </c>
      <c r="BT100" s="127" t="s">
        <v>83</v>
      </c>
      <c r="BU100" s="127" t="s">
        <v>77</v>
      </c>
      <c r="BV100" s="127" t="s">
        <v>78</v>
      </c>
      <c r="BW100" s="127" t="s">
        <v>102</v>
      </c>
      <c r="BX100" s="127" t="s">
        <v>5</v>
      </c>
      <c r="CL100" s="127" t="s">
        <v>1</v>
      </c>
      <c r="CM100" s="127" t="s">
        <v>85</v>
      </c>
    </row>
    <row r="101" s="4" customFormat="1" ht="16.5" customHeight="1">
      <c r="A101" s="128" t="s">
        <v>86</v>
      </c>
      <c r="B101" s="66"/>
      <c r="C101" s="129"/>
      <c r="D101" s="129"/>
      <c r="E101" s="130" t="s">
        <v>103</v>
      </c>
      <c r="F101" s="130"/>
      <c r="G101" s="130"/>
      <c r="H101" s="130"/>
      <c r="I101" s="130"/>
      <c r="J101" s="129"/>
      <c r="K101" s="130" t="s">
        <v>101</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'SO 2.1 - VRN'!J32</f>
        <v>0</v>
      </c>
      <c r="AH101" s="129"/>
      <c r="AI101" s="129"/>
      <c r="AJ101" s="129"/>
      <c r="AK101" s="129"/>
      <c r="AL101" s="129"/>
      <c r="AM101" s="129"/>
      <c r="AN101" s="131">
        <f>SUM(AG101,AT101)</f>
        <v>0</v>
      </c>
      <c r="AO101" s="129"/>
      <c r="AP101" s="129"/>
      <c r="AQ101" s="132" t="s">
        <v>89</v>
      </c>
      <c r="AR101" s="68"/>
      <c r="AS101" s="138">
        <v>0</v>
      </c>
      <c r="AT101" s="139">
        <f>ROUND(SUM(AV101:AW101),2)</f>
        <v>0</v>
      </c>
      <c r="AU101" s="140">
        <f>'SO 2.1 - VRN'!P120</f>
        <v>0</v>
      </c>
      <c r="AV101" s="139">
        <f>'SO 2.1 - VRN'!J35</f>
        <v>0</v>
      </c>
      <c r="AW101" s="139">
        <f>'SO 2.1 - VRN'!J36</f>
        <v>0</v>
      </c>
      <c r="AX101" s="139">
        <f>'SO 2.1 - VRN'!J37</f>
        <v>0</v>
      </c>
      <c r="AY101" s="139">
        <f>'SO 2.1 - VRN'!J38</f>
        <v>0</v>
      </c>
      <c r="AZ101" s="139">
        <f>'SO 2.1 - VRN'!F35</f>
        <v>0</v>
      </c>
      <c r="BA101" s="139">
        <f>'SO 2.1 - VRN'!F36</f>
        <v>0</v>
      </c>
      <c r="BB101" s="139">
        <f>'SO 2.1 - VRN'!F37</f>
        <v>0</v>
      </c>
      <c r="BC101" s="139">
        <f>'SO 2.1 - VRN'!F38</f>
        <v>0</v>
      </c>
      <c r="BD101" s="141">
        <f>'SO 2.1 - VRN'!F39</f>
        <v>0</v>
      </c>
      <c r="BE101" s="4"/>
      <c r="BT101" s="137" t="s">
        <v>85</v>
      </c>
      <c r="BV101" s="137" t="s">
        <v>78</v>
      </c>
      <c r="BW101" s="137" t="s">
        <v>104</v>
      </c>
      <c r="BX101" s="137" t="s">
        <v>102</v>
      </c>
      <c r="CL101" s="137" t="s">
        <v>1</v>
      </c>
    </row>
    <row r="102"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40"/>
      <c r="AS102" s="34"/>
      <c r="AT102" s="34"/>
      <c r="AU102" s="34"/>
      <c r="AV102" s="34"/>
      <c r="AW102" s="34"/>
      <c r="AX102" s="34"/>
      <c r="AY102" s="34"/>
      <c r="AZ102" s="34"/>
      <c r="BA102" s="34"/>
      <c r="BB102" s="34"/>
      <c r="BC102" s="34"/>
      <c r="BD102" s="34"/>
      <c r="BE102" s="34"/>
    </row>
    <row r="103" s="2" customFormat="1" ht="6.96" customHeight="1">
      <c r="A103" s="34"/>
      <c r="B103" s="62"/>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40"/>
      <c r="AS103" s="34"/>
      <c r="AT103" s="34"/>
      <c r="AU103" s="34"/>
      <c r="AV103" s="34"/>
      <c r="AW103" s="34"/>
      <c r="AX103" s="34"/>
      <c r="AY103" s="34"/>
      <c r="AZ103" s="34"/>
      <c r="BA103" s="34"/>
      <c r="BB103" s="34"/>
      <c r="BC103" s="34"/>
      <c r="BD103" s="34"/>
      <c r="BE103" s="34"/>
    </row>
  </sheetData>
  <sheetProtection sheet="1" formatColumns="0" formatRows="0" objects="1" scenarios="1" spinCount="100000" saltValue="c2LbIlmsn3HC7Y3ctu02q3z0biUnkG8hBDVOKGaQd9AsM60ZwLUElwzSfhK9a16OVoDw3KGb98YScVFURX356g==" hashValue="RK7ZVBor55wLPPZqnkHCQZT0Kq9mvxNjshtHs9x/+zHlTb0AUmM4fMsXaFmC+nt+sEZ5ZKzcVaAvgwtinnNeOg==" algorithmName="SHA-512" password="CC35"/>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D100:H100"/>
    <mergeCell ref="J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SO 1.1 - Výměna pražců a ...'!C2" display="/"/>
    <hyperlink ref="A97" location="'SO 1.2 - Výměna kolejnic ...'!C2" display="/"/>
    <hyperlink ref="A98" location="'SO 1.3 - Výměna kolejnic ...'!C2" display="/"/>
    <hyperlink ref="A99" location="'SO 1.4 - Materiál objedna...'!C2" display="/"/>
    <hyperlink ref="A101" location="'SO 2.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90</v>
      </c>
    </row>
    <row r="3" hidden="1" s="1" customFormat="1" ht="6.96" customHeight="1">
      <c r="B3" s="142"/>
      <c r="C3" s="143"/>
      <c r="D3" s="143"/>
      <c r="E3" s="143"/>
      <c r="F3" s="143"/>
      <c r="G3" s="143"/>
      <c r="H3" s="143"/>
      <c r="I3" s="143"/>
      <c r="J3" s="143"/>
      <c r="K3" s="143"/>
      <c r="L3" s="16"/>
      <c r="AT3" s="13" t="s">
        <v>85</v>
      </c>
    </row>
    <row r="4" hidden="1" s="1" customFormat="1" ht="24.96" customHeight="1">
      <c r="B4" s="16"/>
      <c r="D4" s="144" t="s">
        <v>105</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Výměna pražců a kolejnic v úseku Bělá - Bor</v>
      </c>
      <c r="F7" s="146"/>
      <c r="G7" s="146"/>
      <c r="H7" s="146"/>
      <c r="L7" s="16"/>
    </row>
    <row r="8" hidden="1" s="1" customFormat="1" ht="12" customHeight="1">
      <c r="B8" s="16"/>
      <c r="D8" s="146" t="s">
        <v>106</v>
      </c>
      <c r="L8" s="16"/>
    </row>
    <row r="9" hidden="1" s="2" customFormat="1" ht="16.5" customHeight="1">
      <c r="A9" s="34"/>
      <c r="B9" s="40"/>
      <c r="C9" s="34"/>
      <c r="D9" s="34"/>
      <c r="E9" s="147" t="s">
        <v>107</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108</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109</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22. 5. 2020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40</v>
      </c>
      <c r="E35" s="146" t="s">
        <v>41</v>
      </c>
      <c r="F35" s="159">
        <f>ROUND((SUM(BE120:BE211)),  2)</f>
        <v>0</v>
      </c>
      <c r="G35" s="34"/>
      <c r="H35" s="34"/>
      <c r="I35" s="160">
        <v>0.20999999999999999</v>
      </c>
      <c r="J35" s="159">
        <f>ROUND(((SUM(BE120:BE211))*I35),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42</v>
      </c>
      <c r="F36" s="159">
        <f>ROUND((SUM(BF120:BF211)),  2)</f>
        <v>0</v>
      </c>
      <c r="G36" s="34"/>
      <c r="H36" s="34"/>
      <c r="I36" s="160">
        <v>0.14999999999999999</v>
      </c>
      <c r="J36" s="159">
        <f>ROUND(((SUM(BF120:BF211))*I36),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ROUND((SUM(BG120:BG211)),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ROUND((SUM(BH120:BH211)),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ROUND((SUM(BI120:BI211)),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49</v>
      </c>
      <c r="E50" s="169"/>
      <c r="F50" s="169"/>
      <c r="G50" s="168" t="s">
        <v>50</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Bělá - Bor</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106</v>
      </c>
      <c r="D86" s="18"/>
      <c r="E86" s="18"/>
      <c r="F86" s="18"/>
      <c r="G86" s="18"/>
      <c r="H86" s="18"/>
      <c r="I86" s="18"/>
      <c r="J86" s="18"/>
      <c r="K86" s="18"/>
      <c r="L86" s="16"/>
    </row>
    <row r="87" s="2" customFormat="1" ht="16.5" customHeight="1">
      <c r="A87" s="34"/>
      <c r="B87" s="35"/>
      <c r="C87" s="36"/>
      <c r="D87" s="36"/>
      <c r="E87" s="179" t="s">
        <v>107</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108</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1.1 - Výměna pražců a čištění KL, km 45,470 - 46,980</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Bor</v>
      </c>
      <c r="G91" s="36"/>
      <c r="H91" s="36"/>
      <c r="I91" s="28" t="s">
        <v>22</v>
      </c>
      <c r="J91" s="75" t="str">
        <f>IF(J14="","",J14)</f>
        <v>22. 5. 2020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111</v>
      </c>
      <c r="D96" s="181"/>
      <c r="E96" s="181"/>
      <c r="F96" s="181"/>
      <c r="G96" s="181"/>
      <c r="H96" s="181"/>
      <c r="I96" s="181"/>
      <c r="J96" s="182" t="s">
        <v>112</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113</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114</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115</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Bělá - Bor</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106</v>
      </c>
      <c r="D109" s="18"/>
      <c r="E109" s="18"/>
      <c r="F109" s="18"/>
      <c r="G109" s="18"/>
      <c r="H109" s="18"/>
      <c r="I109" s="18"/>
      <c r="J109" s="18"/>
      <c r="K109" s="18"/>
      <c r="L109" s="16"/>
    </row>
    <row r="110" s="2" customFormat="1" ht="16.5" customHeight="1">
      <c r="A110" s="34"/>
      <c r="B110" s="35"/>
      <c r="C110" s="36"/>
      <c r="D110" s="36"/>
      <c r="E110" s="179" t="s">
        <v>107</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1.1 - Výměna pražců a čištění KL, km 45,470 - 46,980</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Bor</v>
      </c>
      <c r="G114" s="36"/>
      <c r="H114" s="36"/>
      <c r="I114" s="28" t="s">
        <v>22</v>
      </c>
      <c r="J114" s="75" t="str">
        <f>IF(J14="","",J14)</f>
        <v>22. 5. 2020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116</v>
      </c>
      <c r="D119" s="187" t="s">
        <v>61</v>
      </c>
      <c r="E119" s="187" t="s">
        <v>57</v>
      </c>
      <c r="F119" s="187" t="s">
        <v>58</v>
      </c>
      <c r="G119" s="187" t="s">
        <v>117</v>
      </c>
      <c r="H119" s="187" t="s">
        <v>118</v>
      </c>
      <c r="I119" s="187" t="s">
        <v>119</v>
      </c>
      <c r="J119" s="188" t="s">
        <v>112</v>
      </c>
      <c r="K119" s="189" t="s">
        <v>120</v>
      </c>
      <c r="L119" s="190"/>
      <c r="M119" s="96" t="s">
        <v>1</v>
      </c>
      <c r="N119" s="97" t="s">
        <v>40</v>
      </c>
      <c r="O119" s="97" t="s">
        <v>121</v>
      </c>
      <c r="P119" s="97" t="s">
        <v>122</v>
      </c>
      <c r="Q119" s="97" t="s">
        <v>123</v>
      </c>
      <c r="R119" s="97" t="s">
        <v>124</v>
      </c>
      <c r="S119" s="97" t="s">
        <v>125</v>
      </c>
      <c r="T119" s="98" t="s">
        <v>126</v>
      </c>
      <c r="U119" s="184"/>
      <c r="V119" s="184"/>
      <c r="W119" s="184"/>
      <c r="X119" s="184"/>
      <c r="Y119" s="184"/>
      <c r="Z119" s="184"/>
      <c r="AA119" s="184"/>
      <c r="AB119" s="184"/>
      <c r="AC119" s="184"/>
      <c r="AD119" s="184"/>
      <c r="AE119" s="184"/>
    </row>
    <row r="120" s="2" customFormat="1" ht="22.8" customHeight="1">
      <c r="A120" s="34"/>
      <c r="B120" s="35"/>
      <c r="C120" s="103" t="s">
        <v>127</v>
      </c>
      <c r="D120" s="36"/>
      <c r="E120" s="36"/>
      <c r="F120" s="36"/>
      <c r="G120" s="36"/>
      <c r="H120" s="36"/>
      <c r="I120" s="36"/>
      <c r="J120" s="191">
        <f>BK120</f>
        <v>0</v>
      </c>
      <c r="K120" s="36"/>
      <c r="L120" s="40"/>
      <c r="M120" s="99"/>
      <c r="N120" s="192"/>
      <c r="O120" s="100"/>
      <c r="P120" s="193">
        <f>SUM(P121:P211)</f>
        <v>0</v>
      </c>
      <c r="Q120" s="100"/>
      <c r="R120" s="193">
        <f>SUM(R121:R211)</f>
        <v>2412.9377999999997</v>
      </c>
      <c r="S120" s="100"/>
      <c r="T120" s="194">
        <f>SUM(T121:T211)</f>
        <v>0</v>
      </c>
      <c r="U120" s="34"/>
      <c r="V120" s="34"/>
      <c r="W120" s="34"/>
      <c r="X120" s="34"/>
      <c r="Y120" s="34"/>
      <c r="Z120" s="34"/>
      <c r="AA120" s="34"/>
      <c r="AB120" s="34"/>
      <c r="AC120" s="34"/>
      <c r="AD120" s="34"/>
      <c r="AE120" s="34"/>
      <c r="AT120" s="13" t="s">
        <v>75</v>
      </c>
      <c r="AU120" s="13" t="s">
        <v>114</v>
      </c>
      <c r="BK120" s="195">
        <f>SUM(BK121:BK211)</f>
        <v>0</v>
      </c>
    </row>
    <row r="121" s="2" customFormat="1" ht="14.4" customHeight="1">
      <c r="A121" s="34"/>
      <c r="B121" s="35"/>
      <c r="C121" s="196" t="s">
        <v>83</v>
      </c>
      <c r="D121" s="196" t="s">
        <v>128</v>
      </c>
      <c r="E121" s="197" t="s">
        <v>129</v>
      </c>
      <c r="F121" s="198" t="s">
        <v>130</v>
      </c>
      <c r="G121" s="199" t="s">
        <v>131</v>
      </c>
      <c r="H121" s="200">
        <v>2265</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132</v>
      </c>
      <c r="AT121" s="208" t="s">
        <v>128</v>
      </c>
      <c r="AU121" s="208" t="s">
        <v>76</v>
      </c>
      <c r="AY121" s="13" t="s">
        <v>133</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132</v>
      </c>
      <c r="BM121" s="208" t="s">
        <v>134</v>
      </c>
    </row>
    <row r="122" s="2" customFormat="1">
      <c r="A122" s="34"/>
      <c r="B122" s="35"/>
      <c r="C122" s="36"/>
      <c r="D122" s="210" t="s">
        <v>135</v>
      </c>
      <c r="E122" s="36"/>
      <c r="F122" s="211" t="s">
        <v>136</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135</v>
      </c>
      <c r="AU122" s="13" t="s">
        <v>76</v>
      </c>
    </row>
    <row r="123" s="10" customFormat="1">
      <c r="A123" s="10"/>
      <c r="B123" s="215"/>
      <c r="C123" s="216"/>
      <c r="D123" s="210" t="s">
        <v>137</v>
      </c>
      <c r="E123" s="217" t="s">
        <v>1</v>
      </c>
      <c r="F123" s="218" t="s">
        <v>138</v>
      </c>
      <c r="G123" s="216"/>
      <c r="H123" s="219">
        <v>2265</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137</v>
      </c>
      <c r="AU123" s="225" t="s">
        <v>76</v>
      </c>
      <c r="AV123" s="10" t="s">
        <v>85</v>
      </c>
      <c r="AW123" s="10" t="s">
        <v>32</v>
      </c>
      <c r="AX123" s="10" t="s">
        <v>83</v>
      </c>
      <c r="AY123" s="225" t="s">
        <v>133</v>
      </c>
    </row>
    <row r="124" s="2" customFormat="1" ht="14.4" customHeight="1">
      <c r="A124" s="34"/>
      <c r="B124" s="35"/>
      <c r="C124" s="196" t="s">
        <v>85</v>
      </c>
      <c r="D124" s="196" t="s">
        <v>128</v>
      </c>
      <c r="E124" s="197" t="s">
        <v>139</v>
      </c>
      <c r="F124" s="198" t="s">
        <v>140</v>
      </c>
      <c r="G124" s="199" t="s">
        <v>141</v>
      </c>
      <c r="H124" s="200">
        <v>1.502</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132</v>
      </c>
      <c r="AT124" s="208" t="s">
        <v>128</v>
      </c>
      <c r="AU124" s="208" t="s">
        <v>76</v>
      </c>
      <c r="AY124" s="13" t="s">
        <v>133</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132</v>
      </c>
      <c r="BM124" s="208" t="s">
        <v>142</v>
      </c>
    </row>
    <row r="125" s="2" customFormat="1">
      <c r="A125" s="34"/>
      <c r="B125" s="35"/>
      <c r="C125" s="36"/>
      <c r="D125" s="210" t="s">
        <v>135</v>
      </c>
      <c r="E125" s="36"/>
      <c r="F125" s="211" t="s">
        <v>143</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135</v>
      </c>
      <c r="AU125" s="13" t="s">
        <v>76</v>
      </c>
    </row>
    <row r="126" s="10" customFormat="1">
      <c r="A126" s="10"/>
      <c r="B126" s="215"/>
      <c r="C126" s="216"/>
      <c r="D126" s="210" t="s">
        <v>137</v>
      </c>
      <c r="E126" s="217" t="s">
        <v>1</v>
      </c>
      <c r="F126" s="218" t="s">
        <v>144</v>
      </c>
      <c r="G126" s="216"/>
      <c r="H126" s="219">
        <v>1.502</v>
      </c>
      <c r="I126" s="220"/>
      <c r="J126" s="216"/>
      <c r="K126" s="216"/>
      <c r="L126" s="221"/>
      <c r="M126" s="222"/>
      <c r="N126" s="223"/>
      <c r="O126" s="223"/>
      <c r="P126" s="223"/>
      <c r="Q126" s="223"/>
      <c r="R126" s="223"/>
      <c r="S126" s="223"/>
      <c r="T126" s="224"/>
      <c r="U126" s="10"/>
      <c r="V126" s="10"/>
      <c r="W126" s="10"/>
      <c r="X126" s="10"/>
      <c r="Y126" s="10"/>
      <c r="Z126" s="10"/>
      <c r="AA126" s="10"/>
      <c r="AB126" s="10"/>
      <c r="AC126" s="10"/>
      <c r="AD126" s="10"/>
      <c r="AE126" s="10"/>
      <c r="AT126" s="225" t="s">
        <v>137</v>
      </c>
      <c r="AU126" s="225" t="s">
        <v>76</v>
      </c>
      <c r="AV126" s="10" t="s">
        <v>85</v>
      </c>
      <c r="AW126" s="10" t="s">
        <v>32</v>
      </c>
      <c r="AX126" s="10" t="s">
        <v>83</v>
      </c>
      <c r="AY126" s="225" t="s">
        <v>133</v>
      </c>
    </row>
    <row r="127" s="2" customFormat="1" ht="14.4" customHeight="1">
      <c r="A127" s="34"/>
      <c r="B127" s="35"/>
      <c r="C127" s="196" t="s">
        <v>145</v>
      </c>
      <c r="D127" s="196" t="s">
        <v>128</v>
      </c>
      <c r="E127" s="197" t="s">
        <v>146</v>
      </c>
      <c r="F127" s="198" t="s">
        <v>147</v>
      </c>
      <c r="G127" s="199" t="s">
        <v>141</v>
      </c>
      <c r="H127" s="200">
        <v>1.502</v>
      </c>
      <c r="I127" s="201"/>
      <c r="J127" s="202">
        <f>ROUND(I127*H127,2)</f>
        <v>0</v>
      </c>
      <c r="K127" s="203"/>
      <c r="L127" s="40"/>
      <c r="M127" s="204" t="s">
        <v>1</v>
      </c>
      <c r="N127" s="205"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132</v>
      </c>
      <c r="AT127" s="208" t="s">
        <v>128</v>
      </c>
      <c r="AU127" s="208" t="s">
        <v>76</v>
      </c>
      <c r="AY127" s="13" t="s">
        <v>133</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132</v>
      </c>
      <c r="BM127" s="208" t="s">
        <v>148</v>
      </c>
    </row>
    <row r="128" s="2" customFormat="1">
      <c r="A128" s="34"/>
      <c r="B128" s="35"/>
      <c r="C128" s="36"/>
      <c r="D128" s="210" t="s">
        <v>135</v>
      </c>
      <c r="E128" s="36"/>
      <c r="F128" s="211" t="s">
        <v>149</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135</v>
      </c>
      <c r="AU128" s="13" t="s">
        <v>76</v>
      </c>
    </row>
    <row r="129" s="2" customFormat="1" ht="14.4" customHeight="1">
      <c r="A129" s="34"/>
      <c r="B129" s="35"/>
      <c r="C129" s="196" t="s">
        <v>132</v>
      </c>
      <c r="D129" s="196" t="s">
        <v>128</v>
      </c>
      <c r="E129" s="197" t="s">
        <v>150</v>
      </c>
      <c r="F129" s="198" t="s">
        <v>151</v>
      </c>
      <c r="G129" s="199" t="s">
        <v>141</v>
      </c>
      <c r="H129" s="200">
        <v>0.10000000000000001</v>
      </c>
      <c r="I129" s="201"/>
      <c r="J129" s="202">
        <f>ROUND(I129*H129,2)</f>
        <v>0</v>
      </c>
      <c r="K129" s="203"/>
      <c r="L129" s="40"/>
      <c r="M129" s="204" t="s">
        <v>1</v>
      </c>
      <c r="N129" s="205"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132</v>
      </c>
      <c r="AT129" s="208" t="s">
        <v>128</v>
      </c>
      <c r="AU129" s="208" t="s">
        <v>76</v>
      </c>
      <c r="AY129" s="13" t="s">
        <v>133</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132</v>
      </c>
      <c r="BM129" s="208" t="s">
        <v>152</v>
      </c>
    </row>
    <row r="130" s="2" customFormat="1">
      <c r="A130" s="34"/>
      <c r="B130" s="35"/>
      <c r="C130" s="36"/>
      <c r="D130" s="210" t="s">
        <v>135</v>
      </c>
      <c r="E130" s="36"/>
      <c r="F130" s="211" t="s">
        <v>153</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135</v>
      </c>
      <c r="AU130" s="13" t="s">
        <v>76</v>
      </c>
    </row>
    <row r="131" s="10" customFormat="1">
      <c r="A131" s="10"/>
      <c r="B131" s="215"/>
      <c r="C131" s="216"/>
      <c r="D131" s="210" t="s">
        <v>137</v>
      </c>
      <c r="E131" s="217" t="s">
        <v>1</v>
      </c>
      <c r="F131" s="218" t="s">
        <v>154</v>
      </c>
      <c r="G131" s="216"/>
      <c r="H131" s="219">
        <v>0.10000000000000001</v>
      </c>
      <c r="I131" s="220"/>
      <c r="J131" s="216"/>
      <c r="K131" s="216"/>
      <c r="L131" s="221"/>
      <c r="M131" s="222"/>
      <c r="N131" s="223"/>
      <c r="O131" s="223"/>
      <c r="P131" s="223"/>
      <c r="Q131" s="223"/>
      <c r="R131" s="223"/>
      <c r="S131" s="223"/>
      <c r="T131" s="224"/>
      <c r="U131" s="10"/>
      <c r="V131" s="10"/>
      <c r="W131" s="10"/>
      <c r="X131" s="10"/>
      <c r="Y131" s="10"/>
      <c r="Z131" s="10"/>
      <c r="AA131" s="10"/>
      <c r="AB131" s="10"/>
      <c r="AC131" s="10"/>
      <c r="AD131" s="10"/>
      <c r="AE131" s="10"/>
      <c r="AT131" s="225" t="s">
        <v>137</v>
      </c>
      <c r="AU131" s="225" t="s">
        <v>76</v>
      </c>
      <c r="AV131" s="10" t="s">
        <v>85</v>
      </c>
      <c r="AW131" s="10" t="s">
        <v>32</v>
      </c>
      <c r="AX131" s="10" t="s">
        <v>83</v>
      </c>
      <c r="AY131" s="225" t="s">
        <v>133</v>
      </c>
    </row>
    <row r="132" s="2" customFormat="1" ht="14.4" customHeight="1">
      <c r="A132" s="34"/>
      <c r="B132" s="35"/>
      <c r="C132" s="196" t="s">
        <v>155</v>
      </c>
      <c r="D132" s="196" t="s">
        <v>128</v>
      </c>
      <c r="E132" s="197" t="s">
        <v>156</v>
      </c>
      <c r="F132" s="198" t="s">
        <v>157</v>
      </c>
      <c r="G132" s="199" t="s">
        <v>158</v>
      </c>
      <c r="H132" s="200">
        <v>1682.2000000000001</v>
      </c>
      <c r="I132" s="201"/>
      <c r="J132" s="202">
        <f>ROUND(I132*H132,2)</f>
        <v>0</v>
      </c>
      <c r="K132" s="203"/>
      <c r="L132" s="40"/>
      <c r="M132" s="204" t="s">
        <v>1</v>
      </c>
      <c r="N132" s="205" t="s">
        <v>41</v>
      </c>
      <c r="O132" s="87"/>
      <c r="P132" s="206">
        <f>O132*H132</f>
        <v>0</v>
      </c>
      <c r="Q132" s="206">
        <v>0</v>
      </c>
      <c r="R132" s="206">
        <f>Q132*H132</f>
        <v>0</v>
      </c>
      <c r="S132" s="206">
        <v>0</v>
      </c>
      <c r="T132" s="207">
        <f>S132*H132</f>
        <v>0</v>
      </c>
      <c r="U132" s="34"/>
      <c r="V132" s="34"/>
      <c r="W132" s="34"/>
      <c r="X132" s="34"/>
      <c r="Y132" s="34"/>
      <c r="Z132" s="34"/>
      <c r="AA132" s="34"/>
      <c r="AB132" s="34"/>
      <c r="AC132" s="34"/>
      <c r="AD132" s="34"/>
      <c r="AE132" s="34"/>
      <c r="AR132" s="208" t="s">
        <v>132</v>
      </c>
      <c r="AT132" s="208" t="s">
        <v>128</v>
      </c>
      <c r="AU132" s="208" t="s">
        <v>76</v>
      </c>
      <c r="AY132" s="13" t="s">
        <v>133</v>
      </c>
      <c r="BE132" s="209">
        <f>IF(N132="základní",J132,0)</f>
        <v>0</v>
      </c>
      <c r="BF132" s="209">
        <f>IF(N132="snížená",J132,0)</f>
        <v>0</v>
      </c>
      <c r="BG132" s="209">
        <f>IF(N132="zákl. přenesená",J132,0)</f>
        <v>0</v>
      </c>
      <c r="BH132" s="209">
        <f>IF(N132="sníž. přenesená",J132,0)</f>
        <v>0</v>
      </c>
      <c r="BI132" s="209">
        <f>IF(N132="nulová",J132,0)</f>
        <v>0</v>
      </c>
      <c r="BJ132" s="13" t="s">
        <v>83</v>
      </c>
      <c r="BK132" s="209">
        <f>ROUND(I132*H132,2)</f>
        <v>0</v>
      </c>
      <c r="BL132" s="13" t="s">
        <v>132</v>
      </c>
      <c r="BM132" s="208" t="s">
        <v>159</v>
      </c>
    </row>
    <row r="133" s="2" customFormat="1">
      <c r="A133" s="34"/>
      <c r="B133" s="35"/>
      <c r="C133" s="36"/>
      <c r="D133" s="210" t="s">
        <v>135</v>
      </c>
      <c r="E133" s="36"/>
      <c r="F133" s="211" t="s">
        <v>160</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135</v>
      </c>
      <c r="AU133" s="13" t="s">
        <v>76</v>
      </c>
    </row>
    <row r="134" s="10" customFormat="1">
      <c r="A134" s="10"/>
      <c r="B134" s="215"/>
      <c r="C134" s="216"/>
      <c r="D134" s="210" t="s">
        <v>137</v>
      </c>
      <c r="E134" s="217" t="s">
        <v>1</v>
      </c>
      <c r="F134" s="218" t="s">
        <v>161</v>
      </c>
      <c r="G134" s="216"/>
      <c r="H134" s="219">
        <v>1652.2000000000001</v>
      </c>
      <c r="I134" s="220"/>
      <c r="J134" s="216"/>
      <c r="K134" s="216"/>
      <c r="L134" s="221"/>
      <c r="M134" s="222"/>
      <c r="N134" s="223"/>
      <c r="O134" s="223"/>
      <c r="P134" s="223"/>
      <c r="Q134" s="223"/>
      <c r="R134" s="223"/>
      <c r="S134" s="223"/>
      <c r="T134" s="224"/>
      <c r="U134" s="10"/>
      <c r="V134" s="10"/>
      <c r="W134" s="10"/>
      <c r="X134" s="10"/>
      <c r="Y134" s="10"/>
      <c r="Z134" s="10"/>
      <c r="AA134" s="10"/>
      <c r="AB134" s="10"/>
      <c r="AC134" s="10"/>
      <c r="AD134" s="10"/>
      <c r="AE134" s="10"/>
      <c r="AT134" s="225" t="s">
        <v>137</v>
      </c>
      <c r="AU134" s="225" t="s">
        <v>76</v>
      </c>
      <c r="AV134" s="10" t="s">
        <v>85</v>
      </c>
      <c r="AW134" s="10" t="s">
        <v>32</v>
      </c>
      <c r="AX134" s="10" t="s">
        <v>76</v>
      </c>
      <c r="AY134" s="225" t="s">
        <v>133</v>
      </c>
    </row>
    <row r="135" s="10" customFormat="1">
      <c r="A135" s="10"/>
      <c r="B135" s="215"/>
      <c r="C135" s="216"/>
      <c r="D135" s="210" t="s">
        <v>137</v>
      </c>
      <c r="E135" s="217" t="s">
        <v>1</v>
      </c>
      <c r="F135" s="218" t="s">
        <v>162</v>
      </c>
      <c r="G135" s="216"/>
      <c r="H135" s="219">
        <v>30</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137</v>
      </c>
      <c r="AU135" s="225" t="s">
        <v>76</v>
      </c>
      <c r="AV135" s="10" t="s">
        <v>85</v>
      </c>
      <c r="AW135" s="10" t="s">
        <v>32</v>
      </c>
      <c r="AX135" s="10" t="s">
        <v>76</v>
      </c>
      <c r="AY135" s="225" t="s">
        <v>133</v>
      </c>
    </row>
    <row r="136" s="11" customFormat="1">
      <c r="A136" s="11"/>
      <c r="B136" s="226"/>
      <c r="C136" s="227"/>
      <c r="D136" s="210" t="s">
        <v>137</v>
      </c>
      <c r="E136" s="228" t="s">
        <v>1</v>
      </c>
      <c r="F136" s="229" t="s">
        <v>163</v>
      </c>
      <c r="G136" s="227"/>
      <c r="H136" s="230">
        <v>1682.2000000000001</v>
      </c>
      <c r="I136" s="231"/>
      <c r="J136" s="227"/>
      <c r="K136" s="227"/>
      <c r="L136" s="232"/>
      <c r="M136" s="233"/>
      <c r="N136" s="234"/>
      <c r="O136" s="234"/>
      <c r="P136" s="234"/>
      <c r="Q136" s="234"/>
      <c r="R136" s="234"/>
      <c r="S136" s="234"/>
      <c r="T136" s="235"/>
      <c r="U136" s="11"/>
      <c r="V136" s="11"/>
      <c r="W136" s="11"/>
      <c r="X136" s="11"/>
      <c r="Y136" s="11"/>
      <c r="Z136" s="11"/>
      <c r="AA136" s="11"/>
      <c r="AB136" s="11"/>
      <c r="AC136" s="11"/>
      <c r="AD136" s="11"/>
      <c r="AE136" s="11"/>
      <c r="AT136" s="236" t="s">
        <v>137</v>
      </c>
      <c r="AU136" s="236" t="s">
        <v>76</v>
      </c>
      <c r="AV136" s="11" t="s">
        <v>132</v>
      </c>
      <c r="AW136" s="11" t="s">
        <v>32</v>
      </c>
      <c r="AX136" s="11" t="s">
        <v>83</v>
      </c>
      <c r="AY136" s="236" t="s">
        <v>133</v>
      </c>
    </row>
    <row r="137" s="2" customFormat="1" ht="14.4" customHeight="1">
      <c r="A137" s="34"/>
      <c r="B137" s="35"/>
      <c r="C137" s="237" t="s">
        <v>164</v>
      </c>
      <c r="D137" s="237" t="s">
        <v>165</v>
      </c>
      <c r="E137" s="238" t="s">
        <v>166</v>
      </c>
      <c r="F137" s="239" t="s">
        <v>167</v>
      </c>
      <c r="G137" s="240" t="s">
        <v>168</v>
      </c>
      <c r="H137" s="241">
        <v>2398.817</v>
      </c>
      <c r="I137" s="242"/>
      <c r="J137" s="243">
        <f>ROUND(I137*H137,2)</f>
        <v>0</v>
      </c>
      <c r="K137" s="244"/>
      <c r="L137" s="245"/>
      <c r="M137" s="246" t="s">
        <v>1</v>
      </c>
      <c r="N137" s="247" t="s">
        <v>41</v>
      </c>
      <c r="O137" s="87"/>
      <c r="P137" s="206">
        <f>O137*H137</f>
        <v>0</v>
      </c>
      <c r="Q137" s="206">
        <v>1</v>
      </c>
      <c r="R137" s="206">
        <f>Q137*H137</f>
        <v>2398.817</v>
      </c>
      <c r="S137" s="206">
        <v>0</v>
      </c>
      <c r="T137" s="207">
        <f>S137*H137</f>
        <v>0</v>
      </c>
      <c r="U137" s="34"/>
      <c r="V137" s="34"/>
      <c r="W137" s="34"/>
      <c r="X137" s="34"/>
      <c r="Y137" s="34"/>
      <c r="Z137" s="34"/>
      <c r="AA137" s="34"/>
      <c r="AB137" s="34"/>
      <c r="AC137" s="34"/>
      <c r="AD137" s="34"/>
      <c r="AE137" s="34"/>
      <c r="AR137" s="208" t="s">
        <v>169</v>
      </c>
      <c r="AT137" s="208" t="s">
        <v>165</v>
      </c>
      <c r="AU137" s="208" t="s">
        <v>76</v>
      </c>
      <c r="AY137" s="13" t="s">
        <v>133</v>
      </c>
      <c r="BE137" s="209">
        <f>IF(N137="základní",J137,0)</f>
        <v>0</v>
      </c>
      <c r="BF137" s="209">
        <f>IF(N137="snížená",J137,0)</f>
        <v>0</v>
      </c>
      <c r="BG137" s="209">
        <f>IF(N137="zákl. přenesená",J137,0)</f>
        <v>0</v>
      </c>
      <c r="BH137" s="209">
        <f>IF(N137="sníž. přenesená",J137,0)</f>
        <v>0</v>
      </c>
      <c r="BI137" s="209">
        <f>IF(N137="nulová",J137,0)</f>
        <v>0</v>
      </c>
      <c r="BJ137" s="13" t="s">
        <v>83</v>
      </c>
      <c r="BK137" s="209">
        <f>ROUND(I137*H137,2)</f>
        <v>0</v>
      </c>
      <c r="BL137" s="13" t="s">
        <v>169</v>
      </c>
      <c r="BM137" s="208" t="s">
        <v>170</v>
      </c>
    </row>
    <row r="138" s="2" customFormat="1">
      <c r="A138" s="34"/>
      <c r="B138" s="35"/>
      <c r="C138" s="36"/>
      <c r="D138" s="210" t="s">
        <v>135</v>
      </c>
      <c r="E138" s="36"/>
      <c r="F138" s="211" t="s">
        <v>167</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135</v>
      </c>
      <c r="AU138" s="13" t="s">
        <v>76</v>
      </c>
    </row>
    <row r="139" s="10" customFormat="1">
      <c r="A139" s="10"/>
      <c r="B139" s="215"/>
      <c r="C139" s="216"/>
      <c r="D139" s="210" t="s">
        <v>137</v>
      </c>
      <c r="E139" s="217" t="s">
        <v>1</v>
      </c>
      <c r="F139" s="218" t="s">
        <v>171</v>
      </c>
      <c r="G139" s="216"/>
      <c r="H139" s="219">
        <v>2398.817</v>
      </c>
      <c r="I139" s="220"/>
      <c r="J139" s="216"/>
      <c r="K139" s="216"/>
      <c r="L139" s="221"/>
      <c r="M139" s="222"/>
      <c r="N139" s="223"/>
      <c r="O139" s="223"/>
      <c r="P139" s="223"/>
      <c r="Q139" s="223"/>
      <c r="R139" s="223"/>
      <c r="S139" s="223"/>
      <c r="T139" s="224"/>
      <c r="U139" s="10"/>
      <c r="V139" s="10"/>
      <c r="W139" s="10"/>
      <c r="X139" s="10"/>
      <c r="Y139" s="10"/>
      <c r="Z139" s="10"/>
      <c r="AA139" s="10"/>
      <c r="AB139" s="10"/>
      <c r="AC139" s="10"/>
      <c r="AD139" s="10"/>
      <c r="AE139" s="10"/>
      <c r="AT139" s="225" t="s">
        <v>137</v>
      </c>
      <c r="AU139" s="225" t="s">
        <v>76</v>
      </c>
      <c r="AV139" s="10" t="s">
        <v>85</v>
      </c>
      <c r="AW139" s="10" t="s">
        <v>32</v>
      </c>
      <c r="AX139" s="10" t="s">
        <v>83</v>
      </c>
      <c r="AY139" s="225" t="s">
        <v>133</v>
      </c>
    </row>
    <row r="140" s="2" customFormat="1" ht="14.4" customHeight="1">
      <c r="A140" s="34"/>
      <c r="B140" s="35"/>
      <c r="C140" s="196" t="s">
        <v>172</v>
      </c>
      <c r="D140" s="196" t="s">
        <v>128</v>
      </c>
      <c r="E140" s="197" t="s">
        <v>173</v>
      </c>
      <c r="F140" s="198" t="s">
        <v>174</v>
      </c>
      <c r="G140" s="199" t="s">
        <v>175</v>
      </c>
      <c r="H140" s="200">
        <v>2458</v>
      </c>
      <c r="I140" s="201"/>
      <c r="J140" s="202">
        <f>ROUND(I140*H140,2)</f>
        <v>0</v>
      </c>
      <c r="K140" s="203"/>
      <c r="L140" s="40"/>
      <c r="M140" s="204" t="s">
        <v>1</v>
      </c>
      <c r="N140" s="205" t="s">
        <v>41</v>
      </c>
      <c r="O140" s="87"/>
      <c r="P140" s="206">
        <f>O140*H140</f>
        <v>0</v>
      </c>
      <c r="Q140" s="206">
        <v>0</v>
      </c>
      <c r="R140" s="206">
        <f>Q140*H140</f>
        <v>0</v>
      </c>
      <c r="S140" s="206">
        <v>0</v>
      </c>
      <c r="T140" s="207">
        <f>S140*H140</f>
        <v>0</v>
      </c>
      <c r="U140" s="34"/>
      <c r="V140" s="34"/>
      <c r="W140" s="34"/>
      <c r="X140" s="34"/>
      <c r="Y140" s="34"/>
      <c r="Z140" s="34"/>
      <c r="AA140" s="34"/>
      <c r="AB140" s="34"/>
      <c r="AC140" s="34"/>
      <c r="AD140" s="34"/>
      <c r="AE140" s="34"/>
      <c r="AR140" s="208" t="s">
        <v>132</v>
      </c>
      <c r="AT140" s="208" t="s">
        <v>128</v>
      </c>
      <c r="AU140" s="208" t="s">
        <v>76</v>
      </c>
      <c r="AY140" s="13" t="s">
        <v>133</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132</v>
      </c>
      <c r="BM140" s="208" t="s">
        <v>176</v>
      </c>
    </row>
    <row r="141" s="2" customFormat="1">
      <c r="A141" s="34"/>
      <c r="B141" s="35"/>
      <c r="C141" s="36"/>
      <c r="D141" s="210" t="s">
        <v>135</v>
      </c>
      <c r="E141" s="36"/>
      <c r="F141" s="211" t="s">
        <v>177</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135</v>
      </c>
      <c r="AU141" s="13" t="s">
        <v>76</v>
      </c>
    </row>
    <row r="142" s="2" customFormat="1" ht="14.4" customHeight="1">
      <c r="A142" s="34"/>
      <c r="B142" s="35"/>
      <c r="C142" s="196" t="s">
        <v>178</v>
      </c>
      <c r="D142" s="196" t="s">
        <v>128</v>
      </c>
      <c r="E142" s="197" t="s">
        <v>179</v>
      </c>
      <c r="F142" s="198" t="s">
        <v>180</v>
      </c>
      <c r="G142" s="199" t="s">
        <v>175</v>
      </c>
      <c r="H142" s="200">
        <v>10</v>
      </c>
      <c r="I142" s="201"/>
      <c r="J142" s="202">
        <f>ROUND(I142*H142,2)</f>
        <v>0</v>
      </c>
      <c r="K142" s="203"/>
      <c r="L142" s="40"/>
      <c r="M142" s="204" t="s">
        <v>1</v>
      </c>
      <c r="N142" s="205" t="s">
        <v>41</v>
      </c>
      <c r="O142" s="87"/>
      <c r="P142" s="206">
        <f>O142*H142</f>
        <v>0</v>
      </c>
      <c r="Q142" s="206">
        <v>0</v>
      </c>
      <c r="R142" s="206">
        <f>Q142*H142</f>
        <v>0</v>
      </c>
      <c r="S142" s="206">
        <v>0</v>
      </c>
      <c r="T142" s="207">
        <f>S142*H142</f>
        <v>0</v>
      </c>
      <c r="U142" s="34"/>
      <c r="V142" s="34"/>
      <c r="W142" s="34"/>
      <c r="X142" s="34"/>
      <c r="Y142" s="34"/>
      <c r="Z142" s="34"/>
      <c r="AA142" s="34"/>
      <c r="AB142" s="34"/>
      <c r="AC142" s="34"/>
      <c r="AD142" s="34"/>
      <c r="AE142" s="34"/>
      <c r="AR142" s="208" t="s">
        <v>132</v>
      </c>
      <c r="AT142" s="208" t="s">
        <v>128</v>
      </c>
      <c r="AU142" s="208" t="s">
        <v>76</v>
      </c>
      <c r="AY142" s="13" t="s">
        <v>133</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132</v>
      </c>
      <c r="BM142" s="208" t="s">
        <v>181</v>
      </c>
    </row>
    <row r="143" s="2" customFormat="1">
      <c r="A143" s="34"/>
      <c r="B143" s="35"/>
      <c r="C143" s="36"/>
      <c r="D143" s="210" t="s">
        <v>135</v>
      </c>
      <c r="E143" s="36"/>
      <c r="F143" s="211" t="s">
        <v>182</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135</v>
      </c>
      <c r="AU143" s="13" t="s">
        <v>76</v>
      </c>
    </row>
    <row r="144" s="2" customFormat="1" ht="14.4" customHeight="1">
      <c r="A144" s="34"/>
      <c r="B144" s="35"/>
      <c r="C144" s="196" t="s">
        <v>183</v>
      </c>
      <c r="D144" s="196" t="s">
        <v>128</v>
      </c>
      <c r="E144" s="197" t="s">
        <v>184</v>
      </c>
      <c r="F144" s="198" t="s">
        <v>185</v>
      </c>
      <c r="G144" s="199" t="s">
        <v>186</v>
      </c>
      <c r="H144" s="200">
        <v>20</v>
      </c>
      <c r="I144" s="201"/>
      <c r="J144" s="202">
        <f>ROUND(I144*H144,2)</f>
        <v>0</v>
      </c>
      <c r="K144" s="203"/>
      <c r="L144" s="40"/>
      <c r="M144" s="204" t="s">
        <v>1</v>
      </c>
      <c r="N144" s="205" t="s">
        <v>41</v>
      </c>
      <c r="O144" s="87"/>
      <c r="P144" s="206">
        <f>O144*H144</f>
        <v>0</v>
      </c>
      <c r="Q144" s="206">
        <v>0</v>
      </c>
      <c r="R144" s="206">
        <f>Q144*H144</f>
        <v>0</v>
      </c>
      <c r="S144" s="206">
        <v>0</v>
      </c>
      <c r="T144" s="207">
        <f>S144*H144</f>
        <v>0</v>
      </c>
      <c r="U144" s="34"/>
      <c r="V144" s="34"/>
      <c r="W144" s="34"/>
      <c r="X144" s="34"/>
      <c r="Y144" s="34"/>
      <c r="Z144" s="34"/>
      <c r="AA144" s="34"/>
      <c r="AB144" s="34"/>
      <c r="AC144" s="34"/>
      <c r="AD144" s="34"/>
      <c r="AE144" s="34"/>
      <c r="AR144" s="208" t="s">
        <v>132</v>
      </c>
      <c r="AT144" s="208" t="s">
        <v>128</v>
      </c>
      <c r="AU144" s="208" t="s">
        <v>76</v>
      </c>
      <c r="AY144" s="13" t="s">
        <v>133</v>
      </c>
      <c r="BE144" s="209">
        <f>IF(N144="základní",J144,0)</f>
        <v>0</v>
      </c>
      <c r="BF144" s="209">
        <f>IF(N144="snížená",J144,0)</f>
        <v>0</v>
      </c>
      <c r="BG144" s="209">
        <f>IF(N144="zákl. přenesená",J144,0)</f>
        <v>0</v>
      </c>
      <c r="BH144" s="209">
        <f>IF(N144="sníž. přenesená",J144,0)</f>
        <v>0</v>
      </c>
      <c r="BI144" s="209">
        <f>IF(N144="nulová",J144,0)</f>
        <v>0</v>
      </c>
      <c r="BJ144" s="13" t="s">
        <v>83</v>
      </c>
      <c r="BK144" s="209">
        <f>ROUND(I144*H144,2)</f>
        <v>0</v>
      </c>
      <c r="BL144" s="13" t="s">
        <v>132</v>
      </c>
      <c r="BM144" s="208" t="s">
        <v>187</v>
      </c>
    </row>
    <row r="145" s="2" customFormat="1">
      <c r="A145" s="34"/>
      <c r="B145" s="35"/>
      <c r="C145" s="36"/>
      <c r="D145" s="210" t="s">
        <v>135</v>
      </c>
      <c r="E145" s="36"/>
      <c r="F145" s="211" t="s">
        <v>188</v>
      </c>
      <c r="G145" s="36"/>
      <c r="H145" s="36"/>
      <c r="I145" s="212"/>
      <c r="J145" s="36"/>
      <c r="K145" s="36"/>
      <c r="L145" s="40"/>
      <c r="M145" s="213"/>
      <c r="N145" s="214"/>
      <c r="O145" s="87"/>
      <c r="P145" s="87"/>
      <c r="Q145" s="87"/>
      <c r="R145" s="87"/>
      <c r="S145" s="87"/>
      <c r="T145" s="88"/>
      <c r="U145" s="34"/>
      <c r="V145" s="34"/>
      <c r="W145" s="34"/>
      <c r="X145" s="34"/>
      <c r="Y145" s="34"/>
      <c r="Z145" s="34"/>
      <c r="AA145" s="34"/>
      <c r="AB145" s="34"/>
      <c r="AC145" s="34"/>
      <c r="AD145" s="34"/>
      <c r="AE145" s="34"/>
      <c r="AT145" s="13" t="s">
        <v>135</v>
      </c>
      <c r="AU145" s="13" t="s">
        <v>76</v>
      </c>
    </row>
    <row r="146" s="2" customFormat="1" ht="14.4" customHeight="1">
      <c r="A146" s="34"/>
      <c r="B146" s="35"/>
      <c r="C146" s="196" t="s">
        <v>189</v>
      </c>
      <c r="D146" s="196" t="s">
        <v>128</v>
      </c>
      <c r="E146" s="197" t="s">
        <v>190</v>
      </c>
      <c r="F146" s="198" t="s">
        <v>191</v>
      </c>
      <c r="G146" s="199" t="s">
        <v>175</v>
      </c>
      <c r="H146" s="200">
        <v>10</v>
      </c>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132</v>
      </c>
      <c r="AT146" s="208" t="s">
        <v>128</v>
      </c>
      <c r="AU146" s="208" t="s">
        <v>76</v>
      </c>
      <c r="AY146" s="13" t="s">
        <v>133</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132</v>
      </c>
      <c r="BM146" s="208" t="s">
        <v>192</v>
      </c>
    </row>
    <row r="147" s="2" customFormat="1">
      <c r="A147" s="34"/>
      <c r="B147" s="35"/>
      <c r="C147" s="36"/>
      <c r="D147" s="210" t="s">
        <v>135</v>
      </c>
      <c r="E147" s="36"/>
      <c r="F147" s="211" t="s">
        <v>193</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135</v>
      </c>
      <c r="AU147" s="13" t="s">
        <v>76</v>
      </c>
    </row>
    <row r="148" s="2" customFormat="1" ht="14.4" customHeight="1">
      <c r="A148" s="34"/>
      <c r="B148" s="35"/>
      <c r="C148" s="237" t="s">
        <v>194</v>
      </c>
      <c r="D148" s="237" t="s">
        <v>165</v>
      </c>
      <c r="E148" s="238" t="s">
        <v>195</v>
      </c>
      <c r="F148" s="239" t="s">
        <v>196</v>
      </c>
      <c r="G148" s="240" t="s">
        <v>175</v>
      </c>
      <c r="H148" s="241">
        <v>10</v>
      </c>
      <c r="I148" s="242"/>
      <c r="J148" s="243">
        <f>ROUND(I148*H148,2)</f>
        <v>0</v>
      </c>
      <c r="K148" s="244"/>
      <c r="L148" s="245"/>
      <c r="M148" s="246" t="s">
        <v>1</v>
      </c>
      <c r="N148" s="247" t="s">
        <v>41</v>
      </c>
      <c r="O148" s="87"/>
      <c r="P148" s="206">
        <f>O148*H148</f>
        <v>0</v>
      </c>
      <c r="Q148" s="206">
        <v>0.10299999999999999</v>
      </c>
      <c r="R148" s="206">
        <f>Q148*H148</f>
        <v>1.03</v>
      </c>
      <c r="S148" s="206">
        <v>0</v>
      </c>
      <c r="T148" s="207">
        <f>S148*H148</f>
        <v>0</v>
      </c>
      <c r="U148" s="34"/>
      <c r="V148" s="34"/>
      <c r="W148" s="34"/>
      <c r="X148" s="34"/>
      <c r="Y148" s="34"/>
      <c r="Z148" s="34"/>
      <c r="AA148" s="34"/>
      <c r="AB148" s="34"/>
      <c r="AC148" s="34"/>
      <c r="AD148" s="34"/>
      <c r="AE148" s="34"/>
      <c r="AR148" s="208" t="s">
        <v>178</v>
      </c>
      <c r="AT148" s="208" t="s">
        <v>165</v>
      </c>
      <c r="AU148" s="208" t="s">
        <v>76</v>
      </c>
      <c r="AY148" s="13" t="s">
        <v>133</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132</v>
      </c>
      <c r="BM148" s="208" t="s">
        <v>197</v>
      </c>
    </row>
    <row r="149" s="2" customFormat="1">
      <c r="A149" s="34"/>
      <c r="B149" s="35"/>
      <c r="C149" s="36"/>
      <c r="D149" s="210" t="s">
        <v>135</v>
      </c>
      <c r="E149" s="36"/>
      <c r="F149" s="211" t="s">
        <v>196</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135</v>
      </c>
      <c r="AU149" s="13" t="s">
        <v>76</v>
      </c>
    </row>
    <row r="150" s="2" customFormat="1" ht="14.4" customHeight="1">
      <c r="A150" s="34"/>
      <c r="B150" s="35"/>
      <c r="C150" s="237" t="s">
        <v>198</v>
      </c>
      <c r="D150" s="237" t="s">
        <v>165</v>
      </c>
      <c r="E150" s="238" t="s">
        <v>199</v>
      </c>
      <c r="F150" s="239" t="s">
        <v>200</v>
      </c>
      <c r="G150" s="240" t="s">
        <v>175</v>
      </c>
      <c r="H150" s="241">
        <v>2</v>
      </c>
      <c r="I150" s="242"/>
      <c r="J150" s="243">
        <f>ROUND(I150*H150,2)</f>
        <v>0</v>
      </c>
      <c r="K150" s="244"/>
      <c r="L150" s="245"/>
      <c r="M150" s="246" t="s">
        <v>1</v>
      </c>
      <c r="N150" s="247" t="s">
        <v>41</v>
      </c>
      <c r="O150" s="87"/>
      <c r="P150" s="206">
        <f>O150*H150</f>
        <v>0</v>
      </c>
      <c r="Q150" s="206">
        <v>0.00025999999999999998</v>
      </c>
      <c r="R150" s="206">
        <f>Q150*H150</f>
        <v>0.00051999999999999995</v>
      </c>
      <c r="S150" s="206">
        <v>0</v>
      </c>
      <c r="T150" s="207">
        <f>S150*H150</f>
        <v>0</v>
      </c>
      <c r="U150" s="34"/>
      <c r="V150" s="34"/>
      <c r="W150" s="34"/>
      <c r="X150" s="34"/>
      <c r="Y150" s="34"/>
      <c r="Z150" s="34"/>
      <c r="AA150" s="34"/>
      <c r="AB150" s="34"/>
      <c r="AC150" s="34"/>
      <c r="AD150" s="34"/>
      <c r="AE150" s="34"/>
      <c r="AR150" s="208" t="s">
        <v>178</v>
      </c>
      <c r="AT150" s="208" t="s">
        <v>165</v>
      </c>
      <c r="AU150" s="208" t="s">
        <v>76</v>
      </c>
      <c r="AY150" s="13" t="s">
        <v>133</v>
      </c>
      <c r="BE150" s="209">
        <f>IF(N150="základní",J150,0)</f>
        <v>0</v>
      </c>
      <c r="BF150" s="209">
        <f>IF(N150="snížená",J150,0)</f>
        <v>0</v>
      </c>
      <c r="BG150" s="209">
        <f>IF(N150="zákl. přenesená",J150,0)</f>
        <v>0</v>
      </c>
      <c r="BH150" s="209">
        <f>IF(N150="sníž. přenesená",J150,0)</f>
        <v>0</v>
      </c>
      <c r="BI150" s="209">
        <f>IF(N150="nulová",J150,0)</f>
        <v>0</v>
      </c>
      <c r="BJ150" s="13" t="s">
        <v>83</v>
      </c>
      <c r="BK150" s="209">
        <f>ROUND(I150*H150,2)</f>
        <v>0</v>
      </c>
      <c r="BL150" s="13" t="s">
        <v>132</v>
      </c>
      <c r="BM150" s="208" t="s">
        <v>201</v>
      </c>
    </row>
    <row r="151" s="2" customFormat="1">
      <c r="A151" s="34"/>
      <c r="B151" s="35"/>
      <c r="C151" s="36"/>
      <c r="D151" s="210" t="s">
        <v>135</v>
      </c>
      <c r="E151" s="36"/>
      <c r="F151" s="211" t="s">
        <v>200</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135</v>
      </c>
      <c r="AU151" s="13" t="s">
        <v>76</v>
      </c>
    </row>
    <row r="152" s="2" customFormat="1" ht="14.4" customHeight="1">
      <c r="A152" s="34"/>
      <c r="B152" s="35"/>
      <c r="C152" s="196" t="s">
        <v>202</v>
      </c>
      <c r="D152" s="196" t="s">
        <v>128</v>
      </c>
      <c r="E152" s="197" t="s">
        <v>203</v>
      </c>
      <c r="F152" s="198" t="s">
        <v>204</v>
      </c>
      <c r="G152" s="199" t="s">
        <v>175</v>
      </c>
      <c r="H152" s="200">
        <v>2</v>
      </c>
      <c r="I152" s="201"/>
      <c r="J152" s="202">
        <f>ROUND(I152*H152,2)</f>
        <v>0</v>
      </c>
      <c r="K152" s="203"/>
      <c r="L152" s="40"/>
      <c r="M152" s="204" t="s">
        <v>1</v>
      </c>
      <c r="N152" s="205" t="s">
        <v>41</v>
      </c>
      <c r="O152" s="87"/>
      <c r="P152" s="206">
        <f>O152*H152</f>
        <v>0</v>
      </c>
      <c r="Q152" s="206">
        <v>0</v>
      </c>
      <c r="R152" s="206">
        <f>Q152*H152</f>
        <v>0</v>
      </c>
      <c r="S152" s="206">
        <v>0</v>
      </c>
      <c r="T152" s="207">
        <f>S152*H152</f>
        <v>0</v>
      </c>
      <c r="U152" s="34"/>
      <c r="V152" s="34"/>
      <c r="W152" s="34"/>
      <c r="X152" s="34"/>
      <c r="Y152" s="34"/>
      <c r="Z152" s="34"/>
      <c r="AA152" s="34"/>
      <c r="AB152" s="34"/>
      <c r="AC152" s="34"/>
      <c r="AD152" s="34"/>
      <c r="AE152" s="34"/>
      <c r="AR152" s="208" t="s">
        <v>132</v>
      </c>
      <c r="AT152" s="208" t="s">
        <v>128</v>
      </c>
      <c r="AU152" s="208" t="s">
        <v>76</v>
      </c>
      <c r="AY152" s="13" t="s">
        <v>133</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132</v>
      </c>
      <c r="BM152" s="208" t="s">
        <v>205</v>
      </c>
    </row>
    <row r="153" s="2" customFormat="1">
      <c r="A153" s="34"/>
      <c r="B153" s="35"/>
      <c r="C153" s="36"/>
      <c r="D153" s="210" t="s">
        <v>135</v>
      </c>
      <c r="E153" s="36"/>
      <c r="F153" s="211" t="s">
        <v>206</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135</v>
      </c>
      <c r="AU153" s="13" t="s">
        <v>76</v>
      </c>
    </row>
    <row r="154" s="2" customFormat="1" ht="14.4" customHeight="1">
      <c r="A154" s="34"/>
      <c r="B154" s="35"/>
      <c r="C154" s="196" t="s">
        <v>207</v>
      </c>
      <c r="D154" s="196" t="s">
        <v>128</v>
      </c>
      <c r="E154" s="197" t="s">
        <v>208</v>
      </c>
      <c r="F154" s="198" t="s">
        <v>209</v>
      </c>
      <c r="G154" s="199" t="s">
        <v>175</v>
      </c>
      <c r="H154" s="200">
        <v>2155</v>
      </c>
      <c r="I154" s="201"/>
      <c r="J154" s="202">
        <f>ROUND(I154*H154,2)</f>
        <v>0</v>
      </c>
      <c r="K154" s="203"/>
      <c r="L154" s="40"/>
      <c r="M154" s="204" t="s">
        <v>1</v>
      </c>
      <c r="N154" s="205" t="s">
        <v>41</v>
      </c>
      <c r="O154" s="87"/>
      <c r="P154" s="206">
        <f>O154*H154</f>
        <v>0</v>
      </c>
      <c r="Q154" s="206">
        <v>0</v>
      </c>
      <c r="R154" s="206">
        <f>Q154*H154</f>
        <v>0</v>
      </c>
      <c r="S154" s="206">
        <v>0</v>
      </c>
      <c r="T154" s="207">
        <f>S154*H154</f>
        <v>0</v>
      </c>
      <c r="U154" s="34"/>
      <c r="V154" s="34"/>
      <c r="W154" s="34"/>
      <c r="X154" s="34"/>
      <c r="Y154" s="34"/>
      <c r="Z154" s="34"/>
      <c r="AA154" s="34"/>
      <c r="AB154" s="34"/>
      <c r="AC154" s="34"/>
      <c r="AD154" s="34"/>
      <c r="AE154" s="34"/>
      <c r="AR154" s="208" t="s">
        <v>132</v>
      </c>
      <c r="AT154" s="208" t="s">
        <v>128</v>
      </c>
      <c r="AU154" s="208" t="s">
        <v>76</v>
      </c>
      <c r="AY154" s="13" t="s">
        <v>133</v>
      </c>
      <c r="BE154" s="209">
        <f>IF(N154="základní",J154,0)</f>
        <v>0</v>
      </c>
      <c r="BF154" s="209">
        <f>IF(N154="snížená",J154,0)</f>
        <v>0</v>
      </c>
      <c r="BG154" s="209">
        <f>IF(N154="zákl. přenesená",J154,0)</f>
        <v>0</v>
      </c>
      <c r="BH154" s="209">
        <f>IF(N154="sníž. přenesená",J154,0)</f>
        <v>0</v>
      </c>
      <c r="BI154" s="209">
        <f>IF(N154="nulová",J154,0)</f>
        <v>0</v>
      </c>
      <c r="BJ154" s="13" t="s">
        <v>83</v>
      </c>
      <c r="BK154" s="209">
        <f>ROUND(I154*H154,2)</f>
        <v>0</v>
      </c>
      <c r="BL154" s="13" t="s">
        <v>132</v>
      </c>
      <c r="BM154" s="208" t="s">
        <v>210</v>
      </c>
    </row>
    <row r="155" s="2" customFormat="1">
      <c r="A155" s="34"/>
      <c r="B155" s="35"/>
      <c r="C155" s="36"/>
      <c r="D155" s="210" t="s">
        <v>135</v>
      </c>
      <c r="E155" s="36"/>
      <c r="F155" s="211" t="s">
        <v>211</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135</v>
      </c>
      <c r="AU155" s="13" t="s">
        <v>76</v>
      </c>
    </row>
    <row r="156" s="2" customFormat="1" ht="14.4" customHeight="1">
      <c r="A156" s="34"/>
      <c r="B156" s="35"/>
      <c r="C156" s="237" t="s">
        <v>8</v>
      </c>
      <c r="D156" s="237" t="s">
        <v>165</v>
      </c>
      <c r="E156" s="238" t="s">
        <v>212</v>
      </c>
      <c r="F156" s="239" t="s">
        <v>213</v>
      </c>
      <c r="G156" s="240" t="s">
        <v>175</v>
      </c>
      <c r="H156" s="241">
        <v>80</v>
      </c>
      <c r="I156" s="242"/>
      <c r="J156" s="243">
        <f>ROUND(I156*H156,2)</f>
        <v>0</v>
      </c>
      <c r="K156" s="244"/>
      <c r="L156" s="245"/>
      <c r="M156" s="246" t="s">
        <v>1</v>
      </c>
      <c r="N156" s="247" t="s">
        <v>41</v>
      </c>
      <c r="O156" s="87"/>
      <c r="P156" s="206">
        <f>O156*H156</f>
        <v>0</v>
      </c>
      <c r="Q156" s="206">
        <v>0.00051999999999999995</v>
      </c>
      <c r="R156" s="206">
        <f>Q156*H156</f>
        <v>0.041599999999999998</v>
      </c>
      <c r="S156" s="206">
        <v>0</v>
      </c>
      <c r="T156" s="207">
        <f>S156*H156</f>
        <v>0</v>
      </c>
      <c r="U156" s="34"/>
      <c r="V156" s="34"/>
      <c r="W156" s="34"/>
      <c r="X156" s="34"/>
      <c r="Y156" s="34"/>
      <c r="Z156" s="34"/>
      <c r="AA156" s="34"/>
      <c r="AB156" s="34"/>
      <c r="AC156" s="34"/>
      <c r="AD156" s="34"/>
      <c r="AE156" s="34"/>
      <c r="AR156" s="208" t="s">
        <v>169</v>
      </c>
      <c r="AT156" s="208" t="s">
        <v>165</v>
      </c>
      <c r="AU156" s="208" t="s">
        <v>76</v>
      </c>
      <c r="AY156" s="13" t="s">
        <v>133</v>
      </c>
      <c r="BE156" s="209">
        <f>IF(N156="základní",J156,0)</f>
        <v>0</v>
      </c>
      <c r="BF156" s="209">
        <f>IF(N156="snížená",J156,0)</f>
        <v>0</v>
      </c>
      <c r="BG156" s="209">
        <f>IF(N156="zákl. přenesená",J156,0)</f>
        <v>0</v>
      </c>
      <c r="BH156" s="209">
        <f>IF(N156="sníž. přenesená",J156,0)</f>
        <v>0</v>
      </c>
      <c r="BI156" s="209">
        <f>IF(N156="nulová",J156,0)</f>
        <v>0</v>
      </c>
      <c r="BJ156" s="13" t="s">
        <v>83</v>
      </c>
      <c r="BK156" s="209">
        <f>ROUND(I156*H156,2)</f>
        <v>0</v>
      </c>
      <c r="BL156" s="13" t="s">
        <v>169</v>
      </c>
      <c r="BM156" s="208" t="s">
        <v>214</v>
      </c>
    </row>
    <row r="157" s="2" customFormat="1">
      <c r="A157" s="34"/>
      <c r="B157" s="35"/>
      <c r="C157" s="36"/>
      <c r="D157" s="210" t="s">
        <v>135</v>
      </c>
      <c r="E157" s="36"/>
      <c r="F157" s="211" t="s">
        <v>213</v>
      </c>
      <c r="G157" s="36"/>
      <c r="H157" s="36"/>
      <c r="I157" s="212"/>
      <c r="J157" s="36"/>
      <c r="K157" s="36"/>
      <c r="L157" s="40"/>
      <c r="M157" s="213"/>
      <c r="N157" s="214"/>
      <c r="O157" s="87"/>
      <c r="P157" s="87"/>
      <c r="Q157" s="87"/>
      <c r="R157" s="87"/>
      <c r="S157" s="87"/>
      <c r="T157" s="88"/>
      <c r="U157" s="34"/>
      <c r="V157" s="34"/>
      <c r="W157" s="34"/>
      <c r="X157" s="34"/>
      <c r="Y157" s="34"/>
      <c r="Z157" s="34"/>
      <c r="AA157" s="34"/>
      <c r="AB157" s="34"/>
      <c r="AC157" s="34"/>
      <c r="AD157" s="34"/>
      <c r="AE157" s="34"/>
      <c r="AT157" s="13" t="s">
        <v>135</v>
      </c>
      <c r="AU157" s="13" t="s">
        <v>76</v>
      </c>
    </row>
    <row r="158" s="10" customFormat="1">
      <c r="A158" s="10"/>
      <c r="B158" s="215"/>
      <c r="C158" s="216"/>
      <c r="D158" s="210" t="s">
        <v>137</v>
      </c>
      <c r="E158" s="217" t="s">
        <v>1</v>
      </c>
      <c r="F158" s="218" t="s">
        <v>215</v>
      </c>
      <c r="G158" s="216"/>
      <c r="H158" s="219">
        <v>80</v>
      </c>
      <c r="I158" s="220"/>
      <c r="J158" s="216"/>
      <c r="K158" s="216"/>
      <c r="L158" s="221"/>
      <c r="M158" s="222"/>
      <c r="N158" s="223"/>
      <c r="O158" s="223"/>
      <c r="P158" s="223"/>
      <c r="Q158" s="223"/>
      <c r="R158" s="223"/>
      <c r="S158" s="223"/>
      <c r="T158" s="224"/>
      <c r="U158" s="10"/>
      <c r="V158" s="10"/>
      <c r="W158" s="10"/>
      <c r="X158" s="10"/>
      <c r="Y158" s="10"/>
      <c r="Z158" s="10"/>
      <c r="AA158" s="10"/>
      <c r="AB158" s="10"/>
      <c r="AC158" s="10"/>
      <c r="AD158" s="10"/>
      <c r="AE158" s="10"/>
      <c r="AT158" s="225" t="s">
        <v>137</v>
      </c>
      <c r="AU158" s="225" t="s">
        <v>76</v>
      </c>
      <c r="AV158" s="10" t="s">
        <v>85</v>
      </c>
      <c r="AW158" s="10" t="s">
        <v>32</v>
      </c>
      <c r="AX158" s="10" t="s">
        <v>83</v>
      </c>
      <c r="AY158" s="225" t="s">
        <v>133</v>
      </c>
    </row>
    <row r="159" s="2" customFormat="1" ht="14.4" customHeight="1">
      <c r="A159" s="34"/>
      <c r="B159" s="35"/>
      <c r="C159" s="237" t="s">
        <v>216</v>
      </c>
      <c r="D159" s="237" t="s">
        <v>165</v>
      </c>
      <c r="E159" s="238" t="s">
        <v>217</v>
      </c>
      <c r="F159" s="239" t="s">
        <v>218</v>
      </c>
      <c r="G159" s="240" t="s">
        <v>175</v>
      </c>
      <c r="H159" s="241">
        <v>128</v>
      </c>
      <c r="I159" s="242"/>
      <c r="J159" s="243">
        <f>ROUND(I159*H159,2)</f>
        <v>0</v>
      </c>
      <c r="K159" s="244"/>
      <c r="L159" s="245"/>
      <c r="M159" s="246" t="s">
        <v>1</v>
      </c>
      <c r="N159" s="247" t="s">
        <v>41</v>
      </c>
      <c r="O159" s="87"/>
      <c r="P159" s="206">
        <f>O159*H159</f>
        <v>0</v>
      </c>
      <c r="Q159" s="206">
        <v>9.0000000000000006E-05</v>
      </c>
      <c r="R159" s="206">
        <f>Q159*H159</f>
        <v>0.011520000000000001</v>
      </c>
      <c r="S159" s="206">
        <v>0</v>
      </c>
      <c r="T159" s="207">
        <f>S159*H159</f>
        <v>0</v>
      </c>
      <c r="U159" s="34"/>
      <c r="V159" s="34"/>
      <c r="W159" s="34"/>
      <c r="X159" s="34"/>
      <c r="Y159" s="34"/>
      <c r="Z159" s="34"/>
      <c r="AA159" s="34"/>
      <c r="AB159" s="34"/>
      <c r="AC159" s="34"/>
      <c r="AD159" s="34"/>
      <c r="AE159" s="34"/>
      <c r="AR159" s="208" t="s">
        <v>169</v>
      </c>
      <c r="AT159" s="208" t="s">
        <v>165</v>
      </c>
      <c r="AU159" s="208" t="s">
        <v>76</v>
      </c>
      <c r="AY159" s="13" t="s">
        <v>133</v>
      </c>
      <c r="BE159" s="209">
        <f>IF(N159="základní",J159,0)</f>
        <v>0</v>
      </c>
      <c r="BF159" s="209">
        <f>IF(N159="snížená",J159,0)</f>
        <v>0</v>
      </c>
      <c r="BG159" s="209">
        <f>IF(N159="zákl. přenesená",J159,0)</f>
        <v>0</v>
      </c>
      <c r="BH159" s="209">
        <f>IF(N159="sníž. přenesená",J159,0)</f>
        <v>0</v>
      </c>
      <c r="BI159" s="209">
        <f>IF(N159="nulová",J159,0)</f>
        <v>0</v>
      </c>
      <c r="BJ159" s="13" t="s">
        <v>83</v>
      </c>
      <c r="BK159" s="209">
        <f>ROUND(I159*H159,2)</f>
        <v>0</v>
      </c>
      <c r="BL159" s="13" t="s">
        <v>169</v>
      </c>
      <c r="BM159" s="208" t="s">
        <v>219</v>
      </c>
    </row>
    <row r="160" s="2" customFormat="1">
      <c r="A160" s="34"/>
      <c r="B160" s="35"/>
      <c r="C160" s="36"/>
      <c r="D160" s="210" t="s">
        <v>135</v>
      </c>
      <c r="E160" s="36"/>
      <c r="F160" s="211" t="s">
        <v>218</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135</v>
      </c>
      <c r="AU160" s="13" t="s">
        <v>76</v>
      </c>
    </row>
    <row r="161" s="10" customFormat="1">
      <c r="A161" s="10"/>
      <c r="B161" s="215"/>
      <c r="C161" s="216"/>
      <c r="D161" s="210" t="s">
        <v>137</v>
      </c>
      <c r="E161" s="217" t="s">
        <v>1</v>
      </c>
      <c r="F161" s="218" t="s">
        <v>220</v>
      </c>
      <c r="G161" s="216"/>
      <c r="H161" s="219">
        <v>128</v>
      </c>
      <c r="I161" s="220"/>
      <c r="J161" s="216"/>
      <c r="K161" s="216"/>
      <c r="L161" s="221"/>
      <c r="M161" s="222"/>
      <c r="N161" s="223"/>
      <c r="O161" s="223"/>
      <c r="P161" s="223"/>
      <c r="Q161" s="223"/>
      <c r="R161" s="223"/>
      <c r="S161" s="223"/>
      <c r="T161" s="224"/>
      <c r="U161" s="10"/>
      <c r="V161" s="10"/>
      <c r="W161" s="10"/>
      <c r="X161" s="10"/>
      <c r="Y161" s="10"/>
      <c r="Z161" s="10"/>
      <c r="AA161" s="10"/>
      <c r="AB161" s="10"/>
      <c r="AC161" s="10"/>
      <c r="AD161" s="10"/>
      <c r="AE161" s="10"/>
      <c r="AT161" s="225" t="s">
        <v>137</v>
      </c>
      <c r="AU161" s="225" t="s">
        <v>76</v>
      </c>
      <c r="AV161" s="10" t="s">
        <v>85</v>
      </c>
      <c r="AW161" s="10" t="s">
        <v>32</v>
      </c>
      <c r="AX161" s="10" t="s">
        <v>83</v>
      </c>
      <c r="AY161" s="225" t="s">
        <v>133</v>
      </c>
    </row>
    <row r="162" s="2" customFormat="1" ht="14.4" customHeight="1">
      <c r="A162" s="34"/>
      <c r="B162" s="35"/>
      <c r="C162" s="237" t="s">
        <v>221</v>
      </c>
      <c r="D162" s="237" t="s">
        <v>165</v>
      </c>
      <c r="E162" s="238" t="s">
        <v>222</v>
      </c>
      <c r="F162" s="239" t="s">
        <v>223</v>
      </c>
      <c r="G162" s="240" t="s">
        <v>175</v>
      </c>
      <c r="H162" s="241">
        <v>4960</v>
      </c>
      <c r="I162" s="242"/>
      <c r="J162" s="243">
        <f>ROUND(I162*H162,2)</f>
        <v>0</v>
      </c>
      <c r="K162" s="244"/>
      <c r="L162" s="245"/>
      <c r="M162" s="246" t="s">
        <v>1</v>
      </c>
      <c r="N162" s="247" t="s">
        <v>41</v>
      </c>
      <c r="O162" s="87"/>
      <c r="P162" s="206">
        <f>O162*H162</f>
        <v>0</v>
      </c>
      <c r="Q162" s="206">
        <v>0.00018000000000000001</v>
      </c>
      <c r="R162" s="206">
        <f>Q162*H162</f>
        <v>0.89280000000000004</v>
      </c>
      <c r="S162" s="206">
        <v>0</v>
      </c>
      <c r="T162" s="207">
        <f>S162*H162</f>
        <v>0</v>
      </c>
      <c r="U162" s="34"/>
      <c r="V162" s="34"/>
      <c r="W162" s="34"/>
      <c r="X162" s="34"/>
      <c r="Y162" s="34"/>
      <c r="Z162" s="34"/>
      <c r="AA162" s="34"/>
      <c r="AB162" s="34"/>
      <c r="AC162" s="34"/>
      <c r="AD162" s="34"/>
      <c r="AE162" s="34"/>
      <c r="AR162" s="208" t="s">
        <v>169</v>
      </c>
      <c r="AT162" s="208" t="s">
        <v>165</v>
      </c>
      <c r="AU162" s="208" t="s">
        <v>76</v>
      </c>
      <c r="AY162" s="13" t="s">
        <v>133</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169</v>
      </c>
      <c r="BM162" s="208" t="s">
        <v>224</v>
      </c>
    </row>
    <row r="163" s="2" customFormat="1">
      <c r="A163" s="34"/>
      <c r="B163" s="35"/>
      <c r="C163" s="36"/>
      <c r="D163" s="210" t="s">
        <v>135</v>
      </c>
      <c r="E163" s="36"/>
      <c r="F163" s="211" t="s">
        <v>223</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135</v>
      </c>
      <c r="AU163" s="13" t="s">
        <v>76</v>
      </c>
    </row>
    <row r="164" s="10" customFormat="1">
      <c r="A164" s="10"/>
      <c r="B164" s="215"/>
      <c r="C164" s="216"/>
      <c r="D164" s="210" t="s">
        <v>137</v>
      </c>
      <c r="E164" s="217" t="s">
        <v>1</v>
      </c>
      <c r="F164" s="218" t="s">
        <v>225</v>
      </c>
      <c r="G164" s="216"/>
      <c r="H164" s="219">
        <v>4960</v>
      </c>
      <c r="I164" s="220"/>
      <c r="J164" s="216"/>
      <c r="K164" s="216"/>
      <c r="L164" s="221"/>
      <c r="M164" s="222"/>
      <c r="N164" s="223"/>
      <c r="O164" s="223"/>
      <c r="P164" s="223"/>
      <c r="Q164" s="223"/>
      <c r="R164" s="223"/>
      <c r="S164" s="223"/>
      <c r="T164" s="224"/>
      <c r="U164" s="10"/>
      <c r="V164" s="10"/>
      <c r="W164" s="10"/>
      <c r="X164" s="10"/>
      <c r="Y164" s="10"/>
      <c r="Z164" s="10"/>
      <c r="AA164" s="10"/>
      <c r="AB164" s="10"/>
      <c r="AC164" s="10"/>
      <c r="AD164" s="10"/>
      <c r="AE164" s="10"/>
      <c r="AT164" s="225" t="s">
        <v>137</v>
      </c>
      <c r="AU164" s="225" t="s">
        <v>76</v>
      </c>
      <c r="AV164" s="10" t="s">
        <v>85</v>
      </c>
      <c r="AW164" s="10" t="s">
        <v>32</v>
      </c>
      <c r="AX164" s="10" t="s">
        <v>83</v>
      </c>
      <c r="AY164" s="225" t="s">
        <v>133</v>
      </c>
    </row>
    <row r="165" s="2" customFormat="1" ht="14.4" customHeight="1">
      <c r="A165" s="34"/>
      <c r="B165" s="35"/>
      <c r="C165" s="237" t="s">
        <v>226</v>
      </c>
      <c r="D165" s="237" t="s">
        <v>165</v>
      </c>
      <c r="E165" s="238" t="s">
        <v>227</v>
      </c>
      <c r="F165" s="239" t="s">
        <v>228</v>
      </c>
      <c r="G165" s="240" t="s">
        <v>175</v>
      </c>
      <c r="H165" s="241">
        <v>20</v>
      </c>
      <c r="I165" s="242"/>
      <c r="J165" s="243">
        <f>ROUND(I165*H165,2)</f>
        <v>0</v>
      </c>
      <c r="K165" s="244"/>
      <c r="L165" s="245"/>
      <c r="M165" s="246" t="s">
        <v>1</v>
      </c>
      <c r="N165" s="247" t="s">
        <v>41</v>
      </c>
      <c r="O165" s="87"/>
      <c r="P165" s="206">
        <f>O165*H165</f>
        <v>0</v>
      </c>
      <c r="Q165" s="206">
        <v>9.0000000000000006E-05</v>
      </c>
      <c r="R165" s="206">
        <f>Q165*H165</f>
        <v>0.0018000000000000002</v>
      </c>
      <c r="S165" s="206">
        <v>0</v>
      </c>
      <c r="T165" s="207">
        <f>S165*H165</f>
        <v>0</v>
      </c>
      <c r="U165" s="34"/>
      <c r="V165" s="34"/>
      <c r="W165" s="34"/>
      <c r="X165" s="34"/>
      <c r="Y165" s="34"/>
      <c r="Z165" s="34"/>
      <c r="AA165" s="34"/>
      <c r="AB165" s="34"/>
      <c r="AC165" s="34"/>
      <c r="AD165" s="34"/>
      <c r="AE165" s="34"/>
      <c r="AR165" s="208" t="s">
        <v>169</v>
      </c>
      <c r="AT165" s="208" t="s">
        <v>165</v>
      </c>
      <c r="AU165" s="208" t="s">
        <v>76</v>
      </c>
      <c r="AY165" s="13" t="s">
        <v>133</v>
      </c>
      <c r="BE165" s="209">
        <f>IF(N165="základní",J165,0)</f>
        <v>0</v>
      </c>
      <c r="BF165" s="209">
        <f>IF(N165="snížená",J165,0)</f>
        <v>0</v>
      </c>
      <c r="BG165" s="209">
        <f>IF(N165="zákl. přenesená",J165,0)</f>
        <v>0</v>
      </c>
      <c r="BH165" s="209">
        <f>IF(N165="sníž. přenesená",J165,0)</f>
        <v>0</v>
      </c>
      <c r="BI165" s="209">
        <f>IF(N165="nulová",J165,0)</f>
        <v>0</v>
      </c>
      <c r="BJ165" s="13" t="s">
        <v>83</v>
      </c>
      <c r="BK165" s="209">
        <f>ROUND(I165*H165,2)</f>
        <v>0</v>
      </c>
      <c r="BL165" s="13" t="s">
        <v>169</v>
      </c>
      <c r="BM165" s="208" t="s">
        <v>229</v>
      </c>
    </row>
    <row r="166" s="2" customFormat="1">
      <c r="A166" s="34"/>
      <c r="B166" s="35"/>
      <c r="C166" s="36"/>
      <c r="D166" s="210" t="s">
        <v>135</v>
      </c>
      <c r="E166" s="36"/>
      <c r="F166" s="211" t="s">
        <v>228</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135</v>
      </c>
      <c r="AU166" s="13" t="s">
        <v>76</v>
      </c>
    </row>
    <row r="167" s="10" customFormat="1">
      <c r="A167" s="10"/>
      <c r="B167" s="215"/>
      <c r="C167" s="216"/>
      <c r="D167" s="210" t="s">
        <v>137</v>
      </c>
      <c r="E167" s="217" t="s">
        <v>1</v>
      </c>
      <c r="F167" s="218" t="s">
        <v>230</v>
      </c>
      <c r="G167" s="216"/>
      <c r="H167" s="219">
        <v>20</v>
      </c>
      <c r="I167" s="220"/>
      <c r="J167" s="216"/>
      <c r="K167" s="216"/>
      <c r="L167" s="221"/>
      <c r="M167" s="222"/>
      <c r="N167" s="223"/>
      <c r="O167" s="223"/>
      <c r="P167" s="223"/>
      <c r="Q167" s="223"/>
      <c r="R167" s="223"/>
      <c r="S167" s="223"/>
      <c r="T167" s="224"/>
      <c r="U167" s="10"/>
      <c r="V167" s="10"/>
      <c r="W167" s="10"/>
      <c r="X167" s="10"/>
      <c r="Y167" s="10"/>
      <c r="Z167" s="10"/>
      <c r="AA167" s="10"/>
      <c r="AB167" s="10"/>
      <c r="AC167" s="10"/>
      <c r="AD167" s="10"/>
      <c r="AE167" s="10"/>
      <c r="AT167" s="225" t="s">
        <v>137</v>
      </c>
      <c r="AU167" s="225" t="s">
        <v>76</v>
      </c>
      <c r="AV167" s="10" t="s">
        <v>85</v>
      </c>
      <c r="AW167" s="10" t="s">
        <v>32</v>
      </c>
      <c r="AX167" s="10" t="s">
        <v>83</v>
      </c>
      <c r="AY167" s="225" t="s">
        <v>133</v>
      </c>
    </row>
    <row r="168" s="2" customFormat="1" ht="14.4" customHeight="1">
      <c r="A168" s="34"/>
      <c r="B168" s="35"/>
      <c r="C168" s="237" t="s">
        <v>231</v>
      </c>
      <c r="D168" s="237" t="s">
        <v>165</v>
      </c>
      <c r="E168" s="238" t="s">
        <v>232</v>
      </c>
      <c r="F168" s="239" t="s">
        <v>233</v>
      </c>
      <c r="G168" s="240" t="s">
        <v>175</v>
      </c>
      <c r="H168" s="241">
        <v>9872</v>
      </c>
      <c r="I168" s="242"/>
      <c r="J168" s="243">
        <f>ROUND(I168*H168,2)</f>
        <v>0</v>
      </c>
      <c r="K168" s="244"/>
      <c r="L168" s="245"/>
      <c r="M168" s="246" t="s">
        <v>1</v>
      </c>
      <c r="N168" s="247" t="s">
        <v>41</v>
      </c>
      <c r="O168" s="87"/>
      <c r="P168" s="206">
        <f>O168*H168</f>
        <v>0</v>
      </c>
      <c r="Q168" s="206">
        <v>0.00123</v>
      </c>
      <c r="R168" s="206">
        <f>Q168*H168</f>
        <v>12.14256</v>
      </c>
      <c r="S168" s="206">
        <v>0</v>
      </c>
      <c r="T168" s="207">
        <f>S168*H168</f>
        <v>0</v>
      </c>
      <c r="U168" s="34"/>
      <c r="V168" s="34"/>
      <c r="W168" s="34"/>
      <c r="X168" s="34"/>
      <c r="Y168" s="34"/>
      <c r="Z168" s="34"/>
      <c r="AA168" s="34"/>
      <c r="AB168" s="34"/>
      <c r="AC168" s="34"/>
      <c r="AD168" s="34"/>
      <c r="AE168" s="34"/>
      <c r="AR168" s="208" t="s">
        <v>169</v>
      </c>
      <c r="AT168" s="208" t="s">
        <v>165</v>
      </c>
      <c r="AU168" s="208" t="s">
        <v>76</v>
      </c>
      <c r="AY168" s="13" t="s">
        <v>133</v>
      </c>
      <c r="BE168" s="209">
        <f>IF(N168="základní",J168,0)</f>
        <v>0</v>
      </c>
      <c r="BF168" s="209">
        <f>IF(N168="snížená",J168,0)</f>
        <v>0</v>
      </c>
      <c r="BG168" s="209">
        <f>IF(N168="zákl. přenesená",J168,0)</f>
        <v>0</v>
      </c>
      <c r="BH168" s="209">
        <f>IF(N168="sníž. přenesená",J168,0)</f>
        <v>0</v>
      </c>
      <c r="BI168" s="209">
        <f>IF(N168="nulová",J168,0)</f>
        <v>0</v>
      </c>
      <c r="BJ168" s="13" t="s">
        <v>83</v>
      </c>
      <c r="BK168" s="209">
        <f>ROUND(I168*H168,2)</f>
        <v>0</v>
      </c>
      <c r="BL168" s="13" t="s">
        <v>169</v>
      </c>
      <c r="BM168" s="208" t="s">
        <v>234</v>
      </c>
    </row>
    <row r="169" s="2" customFormat="1">
      <c r="A169" s="34"/>
      <c r="B169" s="35"/>
      <c r="C169" s="36"/>
      <c r="D169" s="210" t="s">
        <v>135</v>
      </c>
      <c r="E169" s="36"/>
      <c r="F169" s="211" t="s">
        <v>233</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135</v>
      </c>
      <c r="AU169" s="13" t="s">
        <v>76</v>
      </c>
    </row>
    <row r="170" s="10" customFormat="1">
      <c r="A170" s="10"/>
      <c r="B170" s="215"/>
      <c r="C170" s="216"/>
      <c r="D170" s="210" t="s">
        <v>137</v>
      </c>
      <c r="E170" s="217" t="s">
        <v>1</v>
      </c>
      <c r="F170" s="218" t="s">
        <v>235</v>
      </c>
      <c r="G170" s="216"/>
      <c r="H170" s="219">
        <v>9872</v>
      </c>
      <c r="I170" s="220"/>
      <c r="J170" s="216"/>
      <c r="K170" s="216"/>
      <c r="L170" s="221"/>
      <c r="M170" s="222"/>
      <c r="N170" s="223"/>
      <c r="O170" s="223"/>
      <c r="P170" s="223"/>
      <c r="Q170" s="223"/>
      <c r="R170" s="223"/>
      <c r="S170" s="223"/>
      <c r="T170" s="224"/>
      <c r="U170" s="10"/>
      <c r="V170" s="10"/>
      <c r="W170" s="10"/>
      <c r="X170" s="10"/>
      <c r="Y170" s="10"/>
      <c r="Z170" s="10"/>
      <c r="AA170" s="10"/>
      <c r="AB170" s="10"/>
      <c r="AC170" s="10"/>
      <c r="AD170" s="10"/>
      <c r="AE170" s="10"/>
      <c r="AT170" s="225" t="s">
        <v>137</v>
      </c>
      <c r="AU170" s="225" t="s">
        <v>76</v>
      </c>
      <c r="AV170" s="10" t="s">
        <v>85</v>
      </c>
      <c r="AW170" s="10" t="s">
        <v>32</v>
      </c>
      <c r="AX170" s="10" t="s">
        <v>83</v>
      </c>
      <c r="AY170" s="225" t="s">
        <v>133</v>
      </c>
    </row>
    <row r="171" s="2" customFormat="1" ht="14.4" customHeight="1">
      <c r="A171" s="34"/>
      <c r="B171" s="35"/>
      <c r="C171" s="196" t="s">
        <v>236</v>
      </c>
      <c r="D171" s="196" t="s">
        <v>128</v>
      </c>
      <c r="E171" s="197" t="s">
        <v>237</v>
      </c>
      <c r="F171" s="198" t="s">
        <v>238</v>
      </c>
      <c r="G171" s="199" t="s">
        <v>175</v>
      </c>
      <c r="H171" s="200">
        <v>24</v>
      </c>
      <c r="I171" s="201"/>
      <c r="J171" s="202">
        <f>ROUND(I171*H171,2)</f>
        <v>0</v>
      </c>
      <c r="K171" s="203"/>
      <c r="L171" s="40"/>
      <c r="M171" s="204" t="s">
        <v>1</v>
      </c>
      <c r="N171" s="205" t="s">
        <v>41</v>
      </c>
      <c r="O171" s="87"/>
      <c r="P171" s="206">
        <f>O171*H171</f>
        <v>0</v>
      </c>
      <c r="Q171" s="206">
        <v>0</v>
      </c>
      <c r="R171" s="206">
        <f>Q171*H171</f>
        <v>0</v>
      </c>
      <c r="S171" s="206">
        <v>0</v>
      </c>
      <c r="T171" s="207">
        <f>S171*H171</f>
        <v>0</v>
      </c>
      <c r="U171" s="34"/>
      <c r="V171" s="34"/>
      <c r="W171" s="34"/>
      <c r="X171" s="34"/>
      <c r="Y171" s="34"/>
      <c r="Z171" s="34"/>
      <c r="AA171" s="34"/>
      <c r="AB171" s="34"/>
      <c r="AC171" s="34"/>
      <c r="AD171" s="34"/>
      <c r="AE171" s="34"/>
      <c r="AR171" s="208" t="s">
        <v>132</v>
      </c>
      <c r="AT171" s="208" t="s">
        <v>128</v>
      </c>
      <c r="AU171" s="208" t="s">
        <v>76</v>
      </c>
      <c r="AY171" s="13" t="s">
        <v>133</v>
      </c>
      <c r="BE171" s="209">
        <f>IF(N171="základní",J171,0)</f>
        <v>0</v>
      </c>
      <c r="BF171" s="209">
        <f>IF(N171="snížená",J171,0)</f>
        <v>0</v>
      </c>
      <c r="BG171" s="209">
        <f>IF(N171="zákl. přenesená",J171,0)</f>
        <v>0</v>
      </c>
      <c r="BH171" s="209">
        <f>IF(N171="sníž. přenesená",J171,0)</f>
        <v>0</v>
      </c>
      <c r="BI171" s="209">
        <f>IF(N171="nulová",J171,0)</f>
        <v>0</v>
      </c>
      <c r="BJ171" s="13" t="s">
        <v>83</v>
      </c>
      <c r="BK171" s="209">
        <f>ROUND(I171*H171,2)</f>
        <v>0</v>
      </c>
      <c r="BL171" s="13" t="s">
        <v>132</v>
      </c>
      <c r="BM171" s="208" t="s">
        <v>239</v>
      </c>
    </row>
    <row r="172" s="2" customFormat="1">
      <c r="A172" s="34"/>
      <c r="B172" s="35"/>
      <c r="C172" s="36"/>
      <c r="D172" s="210" t="s">
        <v>135</v>
      </c>
      <c r="E172" s="36"/>
      <c r="F172" s="211" t="s">
        <v>240</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135</v>
      </c>
      <c r="AU172" s="13" t="s">
        <v>76</v>
      </c>
    </row>
    <row r="173" s="10" customFormat="1">
      <c r="A173" s="10"/>
      <c r="B173" s="215"/>
      <c r="C173" s="216"/>
      <c r="D173" s="210" t="s">
        <v>137</v>
      </c>
      <c r="E173" s="217" t="s">
        <v>1</v>
      </c>
      <c r="F173" s="218" t="s">
        <v>241</v>
      </c>
      <c r="G173" s="216"/>
      <c r="H173" s="219">
        <v>24</v>
      </c>
      <c r="I173" s="220"/>
      <c r="J173" s="216"/>
      <c r="K173" s="216"/>
      <c r="L173" s="221"/>
      <c r="M173" s="222"/>
      <c r="N173" s="223"/>
      <c r="O173" s="223"/>
      <c r="P173" s="223"/>
      <c r="Q173" s="223"/>
      <c r="R173" s="223"/>
      <c r="S173" s="223"/>
      <c r="T173" s="224"/>
      <c r="U173" s="10"/>
      <c r="V173" s="10"/>
      <c r="W173" s="10"/>
      <c r="X173" s="10"/>
      <c r="Y173" s="10"/>
      <c r="Z173" s="10"/>
      <c r="AA173" s="10"/>
      <c r="AB173" s="10"/>
      <c r="AC173" s="10"/>
      <c r="AD173" s="10"/>
      <c r="AE173" s="10"/>
      <c r="AT173" s="225" t="s">
        <v>137</v>
      </c>
      <c r="AU173" s="225" t="s">
        <v>76</v>
      </c>
      <c r="AV173" s="10" t="s">
        <v>85</v>
      </c>
      <c r="AW173" s="10" t="s">
        <v>32</v>
      </c>
      <c r="AX173" s="10" t="s">
        <v>83</v>
      </c>
      <c r="AY173" s="225" t="s">
        <v>133</v>
      </c>
    </row>
    <row r="174" s="2" customFormat="1" ht="14.4" customHeight="1">
      <c r="A174" s="34"/>
      <c r="B174" s="35"/>
      <c r="C174" s="196" t="s">
        <v>7</v>
      </c>
      <c r="D174" s="196" t="s">
        <v>128</v>
      </c>
      <c r="E174" s="197" t="s">
        <v>242</v>
      </c>
      <c r="F174" s="198" t="s">
        <v>243</v>
      </c>
      <c r="G174" s="199" t="s">
        <v>168</v>
      </c>
      <c r="H174" s="200">
        <v>193.94999999999999</v>
      </c>
      <c r="I174" s="201"/>
      <c r="J174" s="202">
        <f>ROUND(I174*H174,2)</f>
        <v>0</v>
      </c>
      <c r="K174" s="203"/>
      <c r="L174" s="40"/>
      <c r="M174" s="204" t="s">
        <v>1</v>
      </c>
      <c r="N174" s="205" t="s">
        <v>41</v>
      </c>
      <c r="O174" s="87"/>
      <c r="P174" s="206">
        <f>O174*H174</f>
        <v>0</v>
      </c>
      <c r="Q174" s="206">
        <v>0</v>
      </c>
      <c r="R174" s="206">
        <f>Q174*H174</f>
        <v>0</v>
      </c>
      <c r="S174" s="206">
        <v>0</v>
      </c>
      <c r="T174" s="207">
        <f>S174*H174</f>
        <v>0</v>
      </c>
      <c r="U174" s="34"/>
      <c r="V174" s="34"/>
      <c r="W174" s="34"/>
      <c r="X174" s="34"/>
      <c r="Y174" s="34"/>
      <c r="Z174" s="34"/>
      <c r="AA174" s="34"/>
      <c r="AB174" s="34"/>
      <c r="AC174" s="34"/>
      <c r="AD174" s="34"/>
      <c r="AE174" s="34"/>
      <c r="AR174" s="208" t="s">
        <v>132</v>
      </c>
      <c r="AT174" s="208" t="s">
        <v>128</v>
      </c>
      <c r="AU174" s="208" t="s">
        <v>76</v>
      </c>
      <c r="AY174" s="13" t="s">
        <v>133</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132</v>
      </c>
      <c r="BM174" s="208" t="s">
        <v>244</v>
      </c>
    </row>
    <row r="175" s="2" customFormat="1">
      <c r="A175" s="34"/>
      <c r="B175" s="35"/>
      <c r="C175" s="36"/>
      <c r="D175" s="210" t="s">
        <v>135</v>
      </c>
      <c r="E175" s="36"/>
      <c r="F175" s="211" t="s">
        <v>245</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135</v>
      </c>
      <c r="AU175" s="13" t="s">
        <v>76</v>
      </c>
    </row>
    <row r="176" s="10" customFormat="1">
      <c r="A176" s="10"/>
      <c r="B176" s="215"/>
      <c r="C176" s="216"/>
      <c r="D176" s="210" t="s">
        <v>137</v>
      </c>
      <c r="E176" s="217" t="s">
        <v>1</v>
      </c>
      <c r="F176" s="218" t="s">
        <v>246</v>
      </c>
      <c r="G176" s="216"/>
      <c r="H176" s="219">
        <v>193.94999999999999</v>
      </c>
      <c r="I176" s="220"/>
      <c r="J176" s="216"/>
      <c r="K176" s="216"/>
      <c r="L176" s="221"/>
      <c r="M176" s="222"/>
      <c r="N176" s="223"/>
      <c r="O176" s="223"/>
      <c r="P176" s="223"/>
      <c r="Q176" s="223"/>
      <c r="R176" s="223"/>
      <c r="S176" s="223"/>
      <c r="T176" s="224"/>
      <c r="U176" s="10"/>
      <c r="V176" s="10"/>
      <c r="W176" s="10"/>
      <c r="X176" s="10"/>
      <c r="Y176" s="10"/>
      <c r="Z176" s="10"/>
      <c r="AA176" s="10"/>
      <c r="AB176" s="10"/>
      <c r="AC176" s="10"/>
      <c r="AD176" s="10"/>
      <c r="AE176" s="10"/>
      <c r="AT176" s="225" t="s">
        <v>137</v>
      </c>
      <c r="AU176" s="225" t="s">
        <v>76</v>
      </c>
      <c r="AV176" s="10" t="s">
        <v>85</v>
      </c>
      <c r="AW176" s="10" t="s">
        <v>32</v>
      </c>
      <c r="AX176" s="10" t="s">
        <v>83</v>
      </c>
      <c r="AY176" s="225" t="s">
        <v>133</v>
      </c>
    </row>
    <row r="177" s="2" customFormat="1" ht="14.4" customHeight="1">
      <c r="A177" s="34"/>
      <c r="B177" s="35"/>
      <c r="C177" s="196" t="s">
        <v>247</v>
      </c>
      <c r="D177" s="196" t="s">
        <v>128</v>
      </c>
      <c r="E177" s="197" t="s">
        <v>248</v>
      </c>
      <c r="F177" s="198" t="s">
        <v>249</v>
      </c>
      <c r="G177" s="199" t="s">
        <v>168</v>
      </c>
      <c r="H177" s="200">
        <v>0.69999999999999996</v>
      </c>
      <c r="I177" s="201"/>
      <c r="J177" s="202">
        <f>ROUND(I177*H177,2)</f>
        <v>0</v>
      </c>
      <c r="K177" s="203"/>
      <c r="L177" s="40"/>
      <c r="M177" s="204" t="s">
        <v>1</v>
      </c>
      <c r="N177" s="205" t="s">
        <v>41</v>
      </c>
      <c r="O177" s="87"/>
      <c r="P177" s="206">
        <f>O177*H177</f>
        <v>0</v>
      </c>
      <c r="Q177" s="206">
        <v>0</v>
      </c>
      <c r="R177" s="206">
        <f>Q177*H177</f>
        <v>0</v>
      </c>
      <c r="S177" s="206">
        <v>0</v>
      </c>
      <c r="T177" s="207">
        <f>S177*H177</f>
        <v>0</v>
      </c>
      <c r="U177" s="34"/>
      <c r="V177" s="34"/>
      <c r="W177" s="34"/>
      <c r="X177" s="34"/>
      <c r="Y177" s="34"/>
      <c r="Z177" s="34"/>
      <c r="AA177" s="34"/>
      <c r="AB177" s="34"/>
      <c r="AC177" s="34"/>
      <c r="AD177" s="34"/>
      <c r="AE177" s="34"/>
      <c r="AR177" s="208" t="s">
        <v>132</v>
      </c>
      <c r="AT177" s="208" t="s">
        <v>128</v>
      </c>
      <c r="AU177" s="208" t="s">
        <v>76</v>
      </c>
      <c r="AY177" s="13" t="s">
        <v>133</v>
      </c>
      <c r="BE177" s="209">
        <f>IF(N177="základní",J177,0)</f>
        <v>0</v>
      </c>
      <c r="BF177" s="209">
        <f>IF(N177="snížená",J177,0)</f>
        <v>0</v>
      </c>
      <c r="BG177" s="209">
        <f>IF(N177="zákl. přenesená",J177,0)</f>
        <v>0</v>
      </c>
      <c r="BH177" s="209">
        <f>IF(N177="sníž. přenesená",J177,0)</f>
        <v>0</v>
      </c>
      <c r="BI177" s="209">
        <f>IF(N177="nulová",J177,0)</f>
        <v>0</v>
      </c>
      <c r="BJ177" s="13" t="s">
        <v>83</v>
      </c>
      <c r="BK177" s="209">
        <f>ROUND(I177*H177,2)</f>
        <v>0</v>
      </c>
      <c r="BL177" s="13" t="s">
        <v>132</v>
      </c>
      <c r="BM177" s="208" t="s">
        <v>250</v>
      </c>
    </row>
    <row r="178" s="2" customFormat="1">
      <c r="A178" s="34"/>
      <c r="B178" s="35"/>
      <c r="C178" s="36"/>
      <c r="D178" s="210" t="s">
        <v>135</v>
      </c>
      <c r="E178" s="36"/>
      <c r="F178" s="211" t="s">
        <v>251</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135</v>
      </c>
      <c r="AU178" s="13" t="s">
        <v>76</v>
      </c>
    </row>
    <row r="179" s="2" customFormat="1" ht="14.4" customHeight="1">
      <c r="A179" s="34"/>
      <c r="B179" s="35"/>
      <c r="C179" s="196" t="s">
        <v>252</v>
      </c>
      <c r="D179" s="196" t="s">
        <v>128</v>
      </c>
      <c r="E179" s="197" t="s">
        <v>253</v>
      </c>
      <c r="F179" s="198" t="s">
        <v>254</v>
      </c>
      <c r="G179" s="199" t="s">
        <v>168</v>
      </c>
      <c r="H179" s="200">
        <v>208.57499999999999</v>
      </c>
      <c r="I179" s="201"/>
      <c r="J179" s="202">
        <f>ROUND(I179*H179,2)</f>
        <v>0</v>
      </c>
      <c r="K179" s="203"/>
      <c r="L179" s="40"/>
      <c r="M179" s="204" t="s">
        <v>1</v>
      </c>
      <c r="N179" s="205" t="s">
        <v>41</v>
      </c>
      <c r="O179" s="87"/>
      <c r="P179" s="206">
        <f>O179*H179</f>
        <v>0</v>
      </c>
      <c r="Q179" s="206">
        <v>0</v>
      </c>
      <c r="R179" s="206">
        <f>Q179*H179</f>
        <v>0</v>
      </c>
      <c r="S179" s="206">
        <v>0</v>
      </c>
      <c r="T179" s="207">
        <f>S179*H179</f>
        <v>0</v>
      </c>
      <c r="U179" s="34"/>
      <c r="V179" s="34"/>
      <c r="W179" s="34"/>
      <c r="X179" s="34"/>
      <c r="Y179" s="34"/>
      <c r="Z179" s="34"/>
      <c r="AA179" s="34"/>
      <c r="AB179" s="34"/>
      <c r="AC179" s="34"/>
      <c r="AD179" s="34"/>
      <c r="AE179" s="34"/>
      <c r="AR179" s="208" t="s">
        <v>132</v>
      </c>
      <c r="AT179" s="208" t="s">
        <v>128</v>
      </c>
      <c r="AU179" s="208" t="s">
        <v>76</v>
      </c>
      <c r="AY179" s="13" t="s">
        <v>133</v>
      </c>
      <c r="BE179" s="209">
        <f>IF(N179="základní",J179,0)</f>
        <v>0</v>
      </c>
      <c r="BF179" s="209">
        <f>IF(N179="snížená",J179,0)</f>
        <v>0</v>
      </c>
      <c r="BG179" s="209">
        <f>IF(N179="zákl. přenesená",J179,0)</f>
        <v>0</v>
      </c>
      <c r="BH179" s="209">
        <f>IF(N179="sníž. přenesená",J179,0)</f>
        <v>0</v>
      </c>
      <c r="BI179" s="209">
        <f>IF(N179="nulová",J179,0)</f>
        <v>0</v>
      </c>
      <c r="BJ179" s="13" t="s">
        <v>83</v>
      </c>
      <c r="BK179" s="209">
        <f>ROUND(I179*H179,2)</f>
        <v>0</v>
      </c>
      <c r="BL179" s="13" t="s">
        <v>132</v>
      </c>
      <c r="BM179" s="208" t="s">
        <v>255</v>
      </c>
    </row>
    <row r="180" s="2" customFormat="1">
      <c r="A180" s="34"/>
      <c r="B180" s="35"/>
      <c r="C180" s="36"/>
      <c r="D180" s="210" t="s">
        <v>135</v>
      </c>
      <c r="E180" s="36"/>
      <c r="F180" s="211" t="s">
        <v>256</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135</v>
      </c>
      <c r="AU180" s="13" t="s">
        <v>76</v>
      </c>
    </row>
    <row r="181" s="10" customFormat="1">
      <c r="A181" s="10"/>
      <c r="B181" s="215"/>
      <c r="C181" s="216"/>
      <c r="D181" s="210" t="s">
        <v>137</v>
      </c>
      <c r="E181" s="217" t="s">
        <v>1</v>
      </c>
      <c r="F181" s="218" t="s">
        <v>257</v>
      </c>
      <c r="G181" s="216"/>
      <c r="H181" s="219">
        <v>208.57499999999999</v>
      </c>
      <c r="I181" s="220"/>
      <c r="J181" s="216"/>
      <c r="K181" s="216"/>
      <c r="L181" s="221"/>
      <c r="M181" s="222"/>
      <c r="N181" s="223"/>
      <c r="O181" s="223"/>
      <c r="P181" s="223"/>
      <c r="Q181" s="223"/>
      <c r="R181" s="223"/>
      <c r="S181" s="223"/>
      <c r="T181" s="224"/>
      <c r="U181" s="10"/>
      <c r="V181" s="10"/>
      <c r="W181" s="10"/>
      <c r="X181" s="10"/>
      <c r="Y181" s="10"/>
      <c r="Z181" s="10"/>
      <c r="AA181" s="10"/>
      <c r="AB181" s="10"/>
      <c r="AC181" s="10"/>
      <c r="AD181" s="10"/>
      <c r="AE181" s="10"/>
      <c r="AT181" s="225" t="s">
        <v>137</v>
      </c>
      <c r="AU181" s="225" t="s">
        <v>76</v>
      </c>
      <c r="AV181" s="10" t="s">
        <v>85</v>
      </c>
      <c r="AW181" s="10" t="s">
        <v>32</v>
      </c>
      <c r="AX181" s="10" t="s">
        <v>83</v>
      </c>
      <c r="AY181" s="225" t="s">
        <v>133</v>
      </c>
    </row>
    <row r="182" s="2" customFormat="1" ht="14.4" customHeight="1">
      <c r="A182" s="34"/>
      <c r="B182" s="35"/>
      <c r="C182" s="196" t="s">
        <v>258</v>
      </c>
      <c r="D182" s="196" t="s">
        <v>128</v>
      </c>
      <c r="E182" s="197" t="s">
        <v>253</v>
      </c>
      <c r="F182" s="198" t="s">
        <v>254</v>
      </c>
      <c r="G182" s="199" t="s">
        <v>168</v>
      </c>
      <c r="H182" s="200">
        <v>786.55999999999995</v>
      </c>
      <c r="I182" s="201"/>
      <c r="J182" s="202">
        <f>ROUND(I182*H182,2)</f>
        <v>0</v>
      </c>
      <c r="K182" s="203"/>
      <c r="L182" s="40"/>
      <c r="M182" s="204" t="s">
        <v>1</v>
      </c>
      <c r="N182" s="205" t="s">
        <v>41</v>
      </c>
      <c r="O182" s="87"/>
      <c r="P182" s="206">
        <f>O182*H182</f>
        <v>0</v>
      </c>
      <c r="Q182" s="206">
        <v>0</v>
      </c>
      <c r="R182" s="206">
        <f>Q182*H182</f>
        <v>0</v>
      </c>
      <c r="S182" s="206">
        <v>0</v>
      </c>
      <c r="T182" s="207">
        <f>S182*H182</f>
        <v>0</v>
      </c>
      <c r="U182" s="34"/>
      <c r="V182" s="34"/>
      <c r="W182" s="34"/>
      <c r="X182" s="34"/>
      <c r="Y182" s="34"/>
      <c r="Z182" s="34"/>
      <c r="AA182" s="34"/>
      <c r="AB182" s="34"/>
      <c r="AC182" s="34"/>
      <c r="AD182" s="34"/>
      <c r="AE182" s="34"/>
      <c r="AR182" s="208" t="s">
        <v>259</v>
      </c>
      <c r="AT182" s="208" t="s">
        <v>128</v>
      </c>
      <c r="AU182" s="208" t="s">
        <v>76</v>
      </c>
      <c r="AY182" s="13" t="s">
        <v>133</v>
      </c>
      <c r="BE182" s="209">
        <f>IF(N182="základní",J182,0)</f>
        <v>0</v>
      </c>
      <c r="BF182" s="209">
        <f>IF(N182="snížená",J182,0)</f>
        <v>0</v>
      </c>
      <c r="BG182" s="209">
        <f>IF(N182="zákl. přenesená",J182,0)</f>
        <v>0</v>
      </c>
      <c r="BH182" s="209">
        <f>IF(N182="sníž. přenesená",J182,0)</f>
        <v>0</v>
      </c>
      <c r="BI182" s="209">
        <f>IF(N182="nulová",J182,0)</f>
        <v>0</v>
      </c>
      <c r="BJ182" s="13" t="s">
        <v>83</v>
      </c>
      <c r="BK182" s="209">
        <f>ROUND(I182*H182,2)</f>
        <v>0</v>
      </c>
      <c r="BL182" s="13" t="s">
        <v>259</v>
      </c>
      <c r="BM182" s="208" t="s">
        <v>260</v>
      </c>
    </row>
    <row r="183" s="2" customFormat="1">
      <c r="A183" s="34"/>
      <c r="B183" s="35"/>
      <c r="C183" s="36"/>
      <c r="D183" s="210" t="s">
        <v>135</v>
      </c>
      <c r="E183" s="36"/>
      <c r="F183" s="211" t="s">
        <v>256</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135</v>
      </c>
      <c r="AU183" s="13" t="s">
        <v>76</v>
      </c>
    </row>
    <row r="184" s="10" customFormat="1">
      <c r="A184" s="10"/>
      <c r="B184" s="215"/>
      <c r="C184" s="216"/>
      <c r="D184" s="210" t="s">
        <v>137</v>
      </c>
      <c r="E184" s="217" t="s">
        <v>1</v>
      </c>
      <c r="F184" s="218" t="s">
        <v>261</v>
      </c>
      <c r="G184" s="216"/>
      <c r="H184" s="219">
        <v>786.55999999999995</v>
      </c>
      <c r="I184" s="220"/>
      <c r="J184" s="216"/>
      <c r="K184" s="216"/>
      <c r="L184" s="221"/>
      <c r="M184" s="222"/>
      <c r="N184" s="223"/>
      <c r="O184" s="223"/>
      <c r="P184" s="223"/>
      <c r="Q184" s="223"/>
      <c r="R184" s="223"/>
      <c r="S184" s="223"/>
      <c r="T184" s="224"/>
      <c r="U184" s="10"/>
      <c r="V184" s="10"/>
      <c r="W184" s="10"/>
      <c r="X184" s="10"/>
      <c r="Y184" s="10"/>
      <c r="Z184" s="10"/>
      <c r="AA184" s="10"/>
      <c r="AB184" s="10"/>
      <c r="AC184" s="10"/>
      <c r="AD184" s="10"/>
      <c r="AE184" s="10"/>
      <c r="AT184" s="225" t="s">
        <v>137</v>
      </c>
      <c r="AU184" s="225" t="s">
        <v>76</v>
      </c>
      <c r="AV184" s="10" t="s">
        <v>85</v>
      </c>
      <c r="AW184" s="10" t="s">
        <v>32</v>
      </c>
      <c r="AX184" s="10" t="s">
        <v>83</v>
      </c>
      <c r="AY184" s="225" t="s">
        <v>133</v>
      </c>
    </row>
    <row r="185" s="2" customFormat="1" ht="14.4" customHeight="1">
      <c r="A185" s="34"/>
      <c r="B185" s="35"/>
      <c r="C185" s="196" t="s">
        <v>262</v>
      </c>
      <c r="D185" s="196" t="s">
        <v>128</v>
      </c>
      <c r="E185" s="197" t="s">
        <v>263</v>
      </c>
      <c r="F185" s="198" t="s">
        <v>264</v>
      </c>
      <c r="G185" s="199" t="s">
        <v>168</v>
      </c>
      <c r="H185" s="200">
        <v>3537.585</v>
      </c>
      <c r="I185" s="201"/>
      <c r="J185" s="202">
        <f>ROUND(I185*H185,2)</f>
        <v>0</v>
      </c>
      <c r="K185" s="203"/>
      <c r="L185" s="40"/>
      <c r="M185" s="204" t="s">
        <v>1</v>
      </c>
      <c r="N185" s="205" t="s">
        <v>41</v>
      </c>
      <c r="O185" s="87"/>
      <c r="P185" s="206">
        <f>O185*H185</f>
        <v>0</v>
      </c>
      <c r="Q185" s="206">
        <v>0</v>
      </c>
      <c r="R185" s="206">
        <f>Q185*H185</f>
        <v>0</v>
      </c>
      <c r="S185" s="206">
        <v>0</v>
      </c>
      <c r="T185" s="207">
        <f>S185*H185</f>
        <v>0</v>
      </c>
      <c r="U185" s="34"/>
      <c r="V185" s="34"/>
      <c r="W185" s="34"/>
      <c r="X185" s="34"/>
      <c r="Y185" s="34"/>
      <c r="Z185" s="34"/>
      <c r="AA185" s="34"/>
      <c r="AB185" s="34"/>
      <c r="AC185" s="34"/>
      <c r="AD185" s="34"/>
      <c r="AE185" s="34"/>
      <c r="AR185" s="208" t="s">
        <v>132</v>
      </c>
      <c r="AT185" s="208" t="s">
        <v>128</v>
      </c>
      <c r="AU185" s="208" t="s">
        <v>76</v>
      </c>
      <c r="AY185" s="13" t="s">
        <v>133</v>
      </c>
      <c r="BE185" s="209">
        <f>IF(N185="základní",J185,0)</f>
        <v>0</v>
      </c>
      <c r="BF185" s="209">
        <f>IF(N185="snížená",J185,0)</f>
        <v>0</v>
      </c>
      <c r="BG185" s="209">
        <f>IF(N185="zákl. přenesená",J185,0)</f>
        <v>0</v>
      </c>
      <c r="BH185" s="209">
        <f>IF(N185="sníž. přenesená",J185,0)</f>
        <v>0</v>
      </c>
      <c r="BI185" s="209">
        <f>IF(N185="nulová",J185,0)</f>
        <v>0</v>
      </c>
      <c r="BJ185" s="13" t="s">
        <v>83</v>
      </c>
      <c r="BK185" s="209">
        <f>ROUND(I185*H185,2)</f>
        <v>0</v>
      </c>
      <c r="BL185" s="13" t="s">
        <v>132</v>
      </c>
      <c r="BM185" s="208" t="s">
        <v>265</v>
      </c>
    </row>
    <row r="186" s="2" customFormat="1">
      <c r="A186" s="34"/>
      <c r="B186" s="35"/>
      <c r="C186" s="36"/>
      <c r="D186" s="210" t="s">
        <v>135</v>
      </c>
      <c r="E186" s="36"/>
      <c r="F186" s="211" t="s">
        <v>266</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135</v>
      </c>
      <c r="AU186" s="13" t="s">
        <v>76</v>
      </c>
    </row>
    <row r="187" s="10" customFormat="1">
      <c r="A187" s="10"/>
      <c r="B187" s="215"/>
      <c r="C187" s="216"/>
      <c r="D187" s="210" t="s">
        <v>137</v>
      </c>
      <c r="E187" s="217" t="s">
        <v>1</v>
      </c>
      <c r="F187" s="218" t="s">
        <v>267</v>
      </c>
      <c r="G187" s="216"/>
      <c r="H187" s="219">
        <v>3537.585</v>
      </c>
      <c r="I187" s="220"/>
      <c r="J187" s="216"/>
      <c r="K187" s="216"/>
      <c r="L187" s="221"/>
      <c r="M187" s="222"/>
      <c r="N187" s="223"/>
      <c r="O187" s="223"/>
      <c r="P187" s="223"/>
      <c r="Q187" s="223"/>
      <c r="R187" s="223"/>
      <c r="S187" s="223"/>
      <c r="T187" s="224"/>
      <c r="U187" s="10"/>
      <c r="V187" s="10"/>
      <c r="W187" s="10"/>
      <c r="X187" s="10"/>
      <c r="Y187" s="10"/>
      <c r="Z187" s="10"/>
      <c r="AA187" s="10"/>
      <c r="AB187" s="10"/>
      <c r="AC187" s="10"/>
      <c r="AD187" s="10"/>
      <c r="AE187" s="10"/>
      <c r="AT187" s="225" t="s">
        <v>137</v>
      </c>
      <c r="AU187" s="225" t="s">
        <v>76</v>
      </c>
      <c r="AV187" s="10" t="s">
        <v>85</v>
      </c>
      <c r="AW187" s="10" t="s">
        <v>32</v>
      </c>
      <c r="AX187" s="10" t="s">
        <v>83</v>
      </c>
      <c r="AY187" s="225" t="s">
        <v>133</v>
      </c>
    </row>
    <row r="188" s="2" customFormat="1" ht="14.4" customHeight="1">
      <c r="A188" s="34"/>
      <c r="B188" s="35"/>
      <c r="C188" s="196" t="s">
        <v>268</v>
      </c>
      <c r="D188" s="196" t="s">
        <v>128</v>
      </c>
      <c r="E188" s="197" t="s">
        <v>269</v>
      </c>
      <c r="F188" s="198" t="s">
        <v>270</v>
      </c>
      <c r="G188" s="199" t="s">
        <v>175</v>
      </c>
      <c r="H188" s="200">
        <v>6</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132</v>
      </c>
      <c r="AT188" s="208" t="s">
        <v>128</v>
      </c>
      <c r="AU188" s="208" t="s">
        <v>76</v>
      </c>
      <c r="AY188" s="13" t="s">
        <v>133</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132</v>
      </c>
      <c r="BM188" s="208" t="s">
        <v>271</v>
      </c>
    </row>
    <row r="189" s="2" customFormat="1">
      <c r="A189" s="34"/>
      <c r="B189" s="35"/>
      <c r="C189" s="36"/>
      <c r="D189" s="210" t="s">
        <v>135</v>
      </c>
      <c r="E189" s="36"/>
      <c r="F189" s="211" t="s">
        <v>272</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135</v>
      </c>
      <c r="AU189" s="13" t="s">
        <v>76</v>
      </c>
    </row>
    <row r="190" s="10" customFormat="1">
      <c r="A190" s="10"/>
      <c r="B190" s="215"/>
      <c r="C190" s="216"/>
      <c r="D190" s="210" t="s">
        <v>137</v>
      </c>
      <c r="E190" s="217" t="s">
        <v>1</v>
      </c>
      <c r="F190" s="218" t="s">
        <v>273</v>
      </c>
      <c r="G190" s="216"/>
      <c r="H190" s="219">
        <v>6</v>
      </c>
      <c r="I190" s="220"/>
      <c r="J190" s="216"/>
      <c r="K190" s="216"/>
      <c r="L190" s="221"/>
      <c r="M190" s="222"/>
      <c r="N190" s="223"/>
      <c r="O190" s="223"/>
      <c r="P190" s="223"/>
      <c r="Q190" s="223"/>
      <c r="R190" s="223"/>
      <c r="S190" s="223"/>
      <c r="T190" s="224"/>
      <c r="U190" s="10"/>
      <c r="V190" s="10"/>
      <c r="W190" s="10"/>
      <c r="X190" s="10"/>
      <c r="Y190" s="10"/>
      <c r="Z190" s="10"/>
      <c r="AA190" s="10"/>
      <c r="AB190" s="10"/>
      <c r="AC190" s="10"/>
      <c r="AD190" s="10"/>
      <c r="AE190" s="10"/>
      <c r="AT190" s="225" t="s">
        <v>137</v>
      </c>
      <c r="AU190" s="225" t="s">
        <v>76</v>
      </c>
      <c r="AV190" s="10" t="s">
        <v>85</v>
      </c>
      <c r="AW190" s="10" t="s">
        <v>32</v>
      </c>
      <c r="AX190" s="10" t="s">
        <v>83</v>
      </c>
      <c r="AY190" s="225" t="s">
        <v>133</v>
      </c>
    </row>
    <row r="191" s="2" customFormat="1" ht="24.15" customHeight="1">
      <c r="A191" s="34"/>
      <c r="B191" s="35"/>
      <c r="C191" s="196" t="s">
        <v>274</v>
      </c>
      <c r="D191" s="196" t="s">
        <v>128</v>
      </c>
      <c r="E191" s="197" t="s">
        <v>275</v>
      </c>
      <c r="F191" s="198" t="s">
        <v>276</v>
      </c>
      <c r="G191" s="199" t="s">
        <v>168</v>
      </c>
      <c r="H191" s="200">
        <v>2398.817</v>
      </c>
      <c r="I191" s="201"/>
      <c r="J191" s="202">
        <f>ROUND(I191*H191,2)</f>
        <v>0</v>
      </c>
      <c r="K191" s="203"/>
      <c r="L191" s="40"/>
      <c r="M191" s="204" t="s">
        <v>1</v>
      </c>
      <c r="N191" s="205" t="s">
        <v>41</v>
      </c>
      <c r="O191" s="87"/>
      <c r="P191" s="206">
        <f>O191*H191</f>
        <v>0</v>
      </c>
      <c r="Q191" s="206">
        <v>0</v>
      </c>
      <c r="R191" s="206">
        <f>Q191*H191</f>
        <v>0</v>
      </c>
      <c r="S191" s="206">
        <v>0</v>
      </c>
      <c r="T191" s="207">
        <f>S191*H191</f>
        <v>0</v>
      </c>
      <c r="U191" s="34"/>
      <c r="V191" s="34"/>
      <c r="W191" s="34"/>
      <c r="X191" s="34"/>
      <c r="Y191" s="34"/>
      <c r="Z191" s="34"/>
      <c r="AA191" s="34"/>
      <c r="AB191" s="34"/>
      <c r="AC191" s="34"/>
      <c r="AD191" s="34"/>
      <c r="AE191" s="34"/>
      <c r="AR191" s="208" t="s">
        <v>259</v>
      </c>
      <c r="AT191" s="208" t="s">
        <v>128</v>
      </c>
      <c r="AU191" s="208" t="s">
        <v>76</v>
      </c>
      <c r="AY191" s="13" t="s">
        <v>133</v>
      </c>
      <c r="BE191" s="209">
        <f>IF(N191="základní",J191,0)</f>
        <v>0</v>
      </c>
      <c r="BF191" s="209">
        <f>IF(N191="snížená",J191,0)</f>
        <v>0</v>
      </c>
      <c r="BG191" s="209">
        <f>IF(N191="zákl. přenesená",J191,0)</f>
        <v>0</v>
      </c>
      <c r="BH191" s="209">
        <f>IF(N191="sníž. přenesená",J191,0)</f>
        <v>0</v>
      </c>
      <c r="BI191" s="209">
        <f>IF(N191="nulová",J191,0)</f>
        <v>0</v>
      </c>
      <c r="BJ191" s="13" t="s">
        <v>83</v>
      </c>
      <c r="BK191" s="209">
        <f>ROUND(I191*H191,2)</f>
        <v>0</v>
      </c>
      <c r="BL191" s="13" t="s">
        <v>259</v>
      </c>
      <c r="BM191" s="208" t="s">
        <v>277</v>
      </c>
    </row>
    <row r="192" s="2" customFormat="1">
      <c r="A192" s="34"/>
      <c r="B192" s="35"/>
      <c r="C192" s="36"/>
      <c r="D192" s="210" t="s">
        <v>135</v>
      </c>
      <c r="E192" s="36"/>
      <c r="F192" s="211" t="s">
        <v>278</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135</v>
      </c>
      <c r="AU192" s="13" t="s">
        <v>76</v>
      </c>
    </row>
    <row r="193" s="10" customFormat="1">
      <c r="A193" s="10"/>
      <c r="B193" s="215"/>
      <c r="C193" s="216"/>
      <c r="D193" s="210" t="s">
        <v>137</v>
      </c>
      <c r="E193" s="217" t="s">
        <v>1</v>
      </c>
      <c r="F193" s="218" t="s">
        <v>279</v>
      </c>
      <c r="G193" s="216"/>
      <c r="H193" s="219">
        <v>2398.817</v>
      </c>
      <c r="I193" s="220"/>
      <c r="J193" s="216"/>
      <c r="K193" s="216"/>
      <c r="L193" s="221"/>
      <c r="M193" s="222"/>
      <c r="N193" s="223"/>
      <c r="O193" s="223"/>
      <c r="P193" s="223"/>
      <c r="Q193" s="223"/>
      <c r="R193" s="223"/>
      <c r="S193" s="223"/>
      <c r="T193" s="224"/>
      <c r="U193" s="10"/>
      <c r="V193" s="10"/>
      <c r="W193" s="10"/>
      <c r="X193" s="10"/>
      <c r="Y193" s="10"/>
      <c r="Z193" s="10"/>
      <c r="AA193" s="10"/>
      <c r="AB193" s="10"/>
      <c r="AC193" s="10"/>
      <c r="AD193" s="10"/>
      <c r="AE193" s="10"/>
      <c r="AT193" s="225" t="s">
        <v>137</v>
      </c>
      <c r="AU193" s="225" t="s">
        <v>76</v>
      </c>
      <c r="AV193" s="10" t="s">
        <v>85</v>
      </c>
      <c r="AW193" s="10" t="s">
        <v>32</v>
      </c>
      <c r="AX193" s="10" t="s">
        <v>83</v>
      </c>
      <c r="AY193" s="225" t="s">
        <v>133</v>
      </c>
    </row>
    <row r="194" s="2" customFormat="1" ht="24.15" customHeight="1">
      <c r="A194" s="34"/>
      <c r="B194" s="35"/>
      <c r="C194" s="196" t="s">
        <v>280</v>
      </c>
      <c r="D194" s="196" t="s">
        <v>128</v>
      </c>
      <c r="E194" s="197" t="s">
        <v>281</v>
      </c>
      <c r="F194" s="198" t="s">
        <v>282</v>
      </c>
      <c r="G194" s="199" t="s">
        <v>168</v>
      </c>
      <c r="H194" s="200">
        <v>785.27999999999997</v>
      </c>
      <c r="I194" s="201"/>
      <c r="J194" s="202">
        <f>ROUND(I194*H194,2)</f>
        <v>0</v>
      </c>
      <c r="K194" s="203"/>
      <c r="L194" s="40"/>
      <c r="M194" s="204" t="s">
        <v>1</v>
      </c>
      <c r="N194" s="205" t="s">
        <v>41</v>
      </c>
      <c r="O194" s="87"/>
      <c r="P194" s="206">
        <f>O194*H194</f>
        <v>0</v>
      </c>
      <c r="Q194" s="206">
        <v>0</v>
      </c>
      <c r="R194" s="206">
        <f>Q194*H194</f>
        <v>0</v>
      </c>
      <c r="S194" s="206">
        <v>0</v>
      </c>
      <c r="T194" s="207">
        <f>S194*H194</f>
        <v>0</v>
      </c>
      <c r="U194" s="34"/>
      <c r="V194" s="34"/>
      <c r="W194" s="34"/>
      <c r="X194" s="34"/>
      <c r="Y194" s="34"/>
      <c r="Z194" s="34"/>
      <c r="AA194" s="34"/>
      <c r="AB194" s="34"/>
      <c r="AC194" s="34"/>
      <c r="AD194" s="34"/>
      <c r="AE194" s="34"/>
      <c r="AR194" s="208" t="s">
        <v>259</v>
      </c>
      <c r="AT194" s="208" t="s">
        <v>128</v>
      </c>
      <c r="AU194" s="208" t="s">
        <v>76</v>
      </c>
      <c r="AY194" s="13" t="s">
        <v>133</v>
      </c>
      <c r="BE194" s="209">
        <f>IF(N194="základní",J194,0)</f>
        <v>0</v>
      </c>
      <c r="BF194" s="209">
        <f>IF(N194="snížená",J194,0)</f>
        <v>0</v>
      </c>
      <c r="BG194" s="209">
        <f>IF(N194="zákl. přenesená",J194,0)</f>
        <v>0</v>
      </c>
      <c r="BH194" s="209">
        <f>IF(N194="sníž. přenesená",J194,0)</f>
        <v>0</v>
      </c>
      <c r="BI194" s="209">
        <f>IF(N194="nulová",J194,0)</f>
        <v>0</v>
      </c>
      <c r="BJ194" s="13" t="s">
        <v>83</v>
      </c>
      <c r="BK194" s="209">
        <f>ROUND(I194*H194,2)</f>
        <v>0</v>
      </c>
      <c r="BL194" s="13" t="s">
        <v>259</v>
      </c>
      <c r="BM194" s="208" t="s">
        <v>283</v>
      </c>
    </row>
    <row r="195" s="2" customFormat="1">
      <c r="A195" s="34"/>
      <c r="B195" s="35"/>
      <c r="C195" s="36"/>
      <c r="D195" s="210" t="s">
        <v>135</v>
      </c>
      <c r="E195" s="36"/>
      <c r="F195" s="211" t="s">
        <v>284</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135</v>
      </c>
      <c r="AU195" s="13" t="s">
        <v>76</v>
      </c>
    </row>
    <row r="196" s="10" customFormat="1">
      <c r="A196" s="10"/>
      <c r="B196" s="215"/>
      <c r="C196" s="216"/>
      <c r="D196" s="210" t="s">
        <v>137</v>
      </c>
      <c r="E196" s="217" t="s">
        <v>1</v>
      </c>
      <c r="F196" s="218" t="s">
        <v>285</v>
      </c>
      <c r="G196" s="216"/>
      <c r="H196" s="219">
        <v>785.27999999999997</v>
      </c>
      <c r="I196" s="220"/>
      <c r="J196" s="216"/>
      <c r="K196" s="216"/>
      <c r="L196" s="221"/>
      <c r="M196" s="222"/>
      <c r="N196" s="223"/>
      <c r="O196" s="223"/>
      <c r="P196" s="223"/>
      <c r="Q196" s="223"/>
      <c r="R196" s="223"/>
      <c r="S196" s="223"/>
      <c r="T196" s="224"/>
      <c r="U196" s="10"/>
      <c r="V196" s="10"/>
      <c r="W196" s="10"/>
      <c r="X196" s="10"/>
      <c r="Y196" s="10"/>
      <c r="Z196" s="10"/>
      <c r="AA196" s="10"/>
      <c r="AB196" s="10"/>
      <c r="AC196" s="10"/>
      <c r="AD196" s="10"/>
      <c r="AE196" s="10"/>
      <c r="AT196" s="225" t="s">
        <v>137</v>
      </c>
      <c r="AU196" s="225" t="s">
        <v>76</v>
      </c>
      <c r="AV196" s="10" t="s">
        <v>85</v>
      </c>
      <c r="AW196" s="10" t="s">
        <v>32</v>
      </c>
      <c r="AX196" s="10" t="s">
        <v>83</v>
      </c>
      <c r="AY196" s="225" t="s">
        <v>133</v>
      </c>
    </row>
    <row r="197" s="2" customFormat="1" ht="24.15" customHeight="1">
      <c r="A197" s="34"/>
      <c r="B197" s="35"/>
      <c r="C197" s="196" t="s">
        <v>286</v>
      </c>
      <c r="D197" s="196" t="s">
        <v>128</v>
      </c>
      <c r="E197" s="197" t="s">
        <v>287</v>
      </c>
      <c r="F197" s="198" t="s">
        <v>288</v>
      </c>
      <c r="G197" s="199" t="s">
        <v>168</v>
      </c>
      <c r="H197" s="200">
        <v>60.170000000000002</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259</v>
      </c>
      <c r="AT197" s="208" t="s">
        <v>128</v>
      </c>
      <c r="AU197" s="208" t="s">
        <v>76</v>
      </c>
      <c r="AY197" s="13" t="s">
        <v>133</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259</v>
      </c>
      <c r="BM197" s="208" t="s">
        <v>289</v>
      </c>
    </row>
    <row r="198" s="2" customFormat="1">
      <c r="A198" s="34"/>
      <c r="B198" s="35"/>
      <c r="C198" s="36"/>
      <c r="D198" s="210" t="s">
        <v>135</v>
      </c>
      <c r="E198" s="36"/>
      <c r="F198" s="211" t="s">
        <v>290</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135</v>
      </c>
      <c r="AU198" s="13" t="s">
        <v>76</v>
      </c>
    </row>
    <row r="199" s="10" customFormat="1">
      <c r="A199" s="10"/>
      <c r="B199" s="215"/>
      <c r="C199" s="216"/>
      <c r="D199" s="210" t="s">
        <v>137</v>
      </c>
      <c r="E199" s="217" t="s">
        <v>1</v>
      </c>
      <c r="F199" s="218" t="s">
        <v>291</v>
      </c>
      <c r="G199" s="216"/>
      <c r="H199" s="219">
        <v>60.170000000000002</v>
      </c>
      <c r="I199" s="220"/>
      <c r="J199" s="216"/>
      <c r="K199" s="216"/>
      <c r="L199" s="221"/>
      <c r="M199" s="222"/>
      <c r="N199" s="223"/>
      <c r="O199" s="223"/>
      <c r="P199" s="223"/>
      <c r="Q199" s="223"/>
      <c r="R199" s="223"/>
      <c r="S199" s="223"/>
      <c r="T199" s="224"/>
      <c r="U199" s="10"/>
      <c r="V199" s="10"/>
      <c r="W199" s="10"/>
      <c r="X199" s="10"/>
      <c r="Y199" s="10"/>
      <c r="Z199" s="10"/>
      <c r="AA199" s="10"/>
      <c r="AB199" s="10"/>
      <c r="AC199" s="10"/>
      <c r="AD199" s="10"/>
      <c r="AE199" s="10"/>
      <c r="AT199" s="225" t="s">
        <v>137</v>
      </c>
      <c r="AU199" s="225" t="s">
        <v>76</v>
      </c>
      <c r="AV199" s="10" t="s">
        <v>85</v>
      </c>
      <c r="AW199" s="10" t="s">
        <v>32</v>
      </c>
      <c r="AX199" s="10" t="s">
        <v>83</v>
      </c>
      <c r="AY199" s="225" t="s">
        <v>133</v>
      </c>
    </row>
    <row r="200" s="2" customFormat="1" ht="24.15" customHeight="1">
      <c r="A200" s="34"/>
      <c r="B200" s="35"/>
      <c r="C200" s="196" t="s">
        <v>292</v>
      </c>
      <c r="D200" s="196" t="s">
        <v>128</v>
      </c>
      <c r="E200" s="197" t="s">
        <v>293</v>
      </c>
      <c r="F200" s="198" t="s">
        <v>294</v>
      </c>
      <c r="G200" s="199" t="s">
        <v>168</v>
      </c>
      <c r="H200" s="200">
        <v>13.5</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259</v>
      </c>
      <c r="AT200" s="208" t="s">
        <v>128</v>
      </c>
      <c r="AU200" s="208" t="s">
        <v>76</v>
      </c>
      <c r="AY200" s="13" t="s">
        <v>133</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259</v>
      </c>
      <c r="BM200" s="208" t="s">
        <v>295</v>
      </c>
    </row>
    <row r="201" s="2" customFormat="1">
      <c r="A201" s="34"/>
      <c r="B201" s="35"/>
      <c r="C201" s="36"/>
      <c r="D201" s="210" t="s">
        <v>135</v>
      </c>
      <c r="E201" s="36"/>
      <c r="F201" s="211" t="s">
        <v>296</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135</v>
      </c>
      <c r="AU201" s="13" t="s">
        <v>76</v>
      </c>
    </row>
    <row r="202" s="10" customFormat="1">
      <c r="A202" s="10"/>
      <c r="B202" s="215"/>
      <c r="C202" s="216"/>
      <c r="D202" s="210" t="s">
        <v>137</v>
      </c>
      <c r="E202" s="217" t="s">
        <v>1</v>
      </c>
      <c r="F202" s="218" t="s">
        <v>297</v>
      </c>
      <c r="G202" s="216"/>
      <c r="H202" s="219">
        <v>13.5</v>
      </c>
      <c r="I202" s="220"/>
      <c r="J202" s="216"/>
      <c r="K202" s="216"/>
      <c r="L202" s="221"/>
      <c r="M202" s="222"/>
      <c r="N202" s="223"/>
      <c r="O202" s="223"/>
      <c r="P202" s="223"/>
      <c r="Q202" s="223"/>
      <c r="R202" s="223"/>
      <c r="S202" s="223"/>
      <c r="T202" s="224"/>
      <c r="U202" s="10"/>
      <c r="V202" s="10"/>
      <c r="W202" s="10"/>
      <c r="X202" s="10"/>
      <c r="Y202" s="10"/>
      <c r="Z202" s="10"/>
      <c r="AA202" s="10"/>
      <c r="AB202" s="10"/>
      <c r="AC202" s="10"/>
      <c r="AD202" s="10"/>
      <c r="AE202" s="10"/>
      <c r="AT202" s="225" t="s">
        <v>137</v>
      </c>
      <c r="AU202" s="225" t="s">
        <v>76</v>
      </c>
      <c r="AV202" s="10" t="s">
        <v>85</v>
      </c>
      <c r="AW202" s="10" t="s">
        <v>32</v>
      </c>
      <c r="AX202" s="10" t="s">
        <v>83</v>
      </c>
      <c r="AY202" s="225" t="s">
        <v>133</v>
      </c>
    </row>
    <row r="203" s="2" customFormat="1" ht="24.15" customHeight="1">
      <c r="A203" s="34"/>
      <c r="B203" s="35"/>
      <c r="C203" s="196" t="s">
        <v>298</v>
      </c>
      <c r="D203" s="196" t="s">
        <v>128</v>
      </c>
      <c r="E203" s="197" t="s">
        <v>275</v>
      </c>
      <c r="F203" s="198" t="s">
        <v>276</v>
      </c>
      <c r="G203" s="199" t="s">
        <v>168</v>
      </c>
      <c r="H203" s="200">
        <v>3537.585</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259</v>
      </c>
      <c r="AT203" s="208" t="s">
        <v>128</v>
      </c>
      <c r="AU203" s="208" t="s">
        <v>76</v>
      </c>
      <c r="AY203" s="13" t="s">
        <v>133</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259</v>
      </c>
      <c r="BM203" s="208" t="s">
        <v>299</v>
      </c>
    </row>
    <row r="204" s="2" customFormat="1">
      <c r="A204" s="34"/>
      <c r="B204" s="35"/>
      <c r="C204" s="36"/>
      <c r="D204" s="210" t="s">
        <v>135</v>
      </c>
      <c r="E204" s="36"/>
      <c r="F204" s="211" t="s">
        <v>278</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135</v>
      </c>
      <c r="AU204" s="13" t="s">
        <v>76</v>
      </c>
    </row>
    <row r="205" s="10" customFormat="1">
      <c r="A205" s="10"/>
      <c r="B205" s="215"/>
      <c r="C205" s="216"/>
      <c r="D205" s="210" t="s">
        <v>137</v>
      </c>
      <c r="E205" s="217" t="s">
        <v>1</v>
      </c>
      <c r="F205" s="218" t="s">
        <v>300</v>
      </c>
      <c r="G205" s="216"/>
      <c r="H205" s="219">
        <v>3537.585</v>
      </c>
      <c r="I205" s="220"/>
      <c r="J205" s="216"/>
      <c r="K205" s="216"/>
      <c r="L205" s="221"/>
      <c r="M205" s="222"/>
      <c r="N205" s="223"/>
      <c r="O205" s="223"/>
      <c r="P205" s="223"/>
      <c r="Q205" s="223"/>
      <c r="R205" s="223"/>
      <c r="S205" s="223"/>
      <c r="T205" s="224"/>
      <c r="U205" s="10"/>
      <c r="V205" s="10"/>
      <c r="W205" s="10"/>
      <c r="X205" s="10"/>
      <c r="Y205" s="10"/>
      <c r="Z205" s="10"/>
      <c r="AA205" s="10"/>
      <c r="AB205" s="10"/>
      <c r="AC205" s="10"/>
      <c r="AD205" s="10"/>
      <c r="AE205" s="10"/>
      <c r="AT205" s="225" t="s">
        <v>137</v>
      </c>
      <c r="AU205" s="225" t="s">
        <v>76</v>
      </c>
      <c r="AV205" s="10" t="s">
        <v>85</v>
      </c>
      <c r="AW205" s="10" t="s">
        <v>32</v>
      </c>
      <c r="AX205" s="10" t="s">
        <v>83</v>
      </c>
      <c r="AY205" s="225" t="s">
        <v>133</v>
      </c>
    </row>
    <row r="206" s="2" customFormat="1" ht="37.8" customHeight="1">
      <c r="A206" s="34"/>
      <c r="B206" s="35"/>
      <c r="C206" s="196" t="s">
        <v>301</v>
      </c>
      <c r="D206" s="196" t="s">
        <v>128</v>
      </c>
      <c r="E206" s="197" t="s">
        <v>302</v>
      </c>
      <c r="F206" s="198" t="s">
        <v>303</v>
      </c>
      <c r="G206" s="199" t="s">
        <v>168</v>
      </c>
      <c r="H206" s="200">
        <v>194.65000000000001</v>
      </c>
      <c r="I206" s="201"/>
      <c r="J206" s="202">
        <f>ROUND(I206*H206,2)</f>
        <v>0</v>
      </c>
      <c r="K206" s="203"/>
      <c r="L206" s="40"/>
      <c r="M206" s="204" t="s">
        <v>1</v>
      </c>
      <c r="N206" s="205" t="s">
        <v>41</v>
      </c>
      <c r="O206" s="87"/>
      <c r="P206" s="206">
        <f>O206*H206</f>
        <v>0</v>
      </c>
      <c r="Q206" s="206">
        <v>0</v>
      </c>
      <c r="R206" s="206">
        <f>Q206*H206</f>
        <v>0</v>
      </c>
      <c r="S206" s="206">
        <v>0</v>
      </c>
      <c r="T206" s="207">
        <f>S206*H206</f>
        <v>0</v>
      </c>
      <c r="U206" s="34"/>
      <c r="V206" s="34"/>
      <c r="W206" s="34"/>
      <c r="X206" s="34"/>
      <c r="Y206" s="34"/>
      <c r="Z206" s="34"/>
      <c r="AA206" s="34"/>
      <c r="AB206" s="34"/>
      <c r="AC206" s="34"/>
      <c r="AD206" s="34"/>
      <c r="AE206" s="34"/>
      <c r="AR206" s="208" t="s">
        <v>259</v>
      </c>
      <c r="AT206" s="208" t="s">
        <v>128</v>
      </c>
      <c r="AU206" s="208" t="s">
        <v>76</v>
      </c>
      <c r="AY206" s="13" t="s">
        <v>133</v>
      </c>
      <c r="BE206" s="209">
        <f>IF(N206="základní",J206,0)</f>
        <v>0</v>
      </c>
      <c r="BF206" s="209">
        <f>IF(N206="snížená",J206,0)</f>
        <v>0</v>
      </c>
      <c r="BG206" s="209">
        <f>IF(N206="zákl. přenesená",J206,0)</f>
        <v>0</v>
      </c>
      <c r="BH206" s="209">
        <f>IF(N206="sníž. přenesená",J206,0)</f>
        <v>0</v>
      </c>
      <c r="BI206" s="209">
        <f>IF(N206="nulová",J206,0)</f>
        <v>0</v>
      </c>
      <c r="BJ206" s="13" t="s">
        <v>83</v>
      </c>
      <c r="BK206" s="209">
        <f>ROUND(I206*H206,2)</f>
        <v>0</v>
      </c>
      <c r="BL206" s="13" t="s">
        <v>259</v>
      </c>
      <c r="BM206" s="208" t="s">
        <v>304</v>
      </c>
    </row>
    <row r="207" s="2" customFormat="1">
      <c r="A207" s="34"/>
      <c r="B207" s="35"/>
      <c r="C207" s="36"/>
      <c r="D207" s="210" t="s">
        <v>135</v>
      </c>
      <c r="E207" s="36"/>
      <c r="F207" s="211" t="s">
        <v>305</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135</v>
      </c>
      <c r="AU207" s="13" t="s">
        <v>76</v>
      </c>
    </row>
    <row r="208" s="10" customFormat="1">
      <c r="A208" s="10"/>
      <c r="B208" s="215"/>
      <c r="C208" s="216"/>
      <c r="D208" s="210" t="s">
        <v>137</v>
      </c>
      <c r="E208" s="217" t="s">
        <v>1</v>
      </c>
      <c r="F208" s="218" t="s">
        <v>306</v>
      </c>
      <c r="G208" s="216"/>
      <c r="H208" s="219">
        <v>194.65000000000001</v>
      </c>
      <c r="I208" s="220"/>
      <c r="J208" s="216"/>
      <c r="K208" s="216"/>
      <c r="L208" s="221"/>
      <c r="M208" s="222"/>
      <c r="N208" s="223"/>
      <c r="O208" s="223"/>
      <c r="P208" s="223"/>
      <c r="Q208" s="223"/>
      <c r="R208" s="223"/>
      <c r="S208" s="223"/>
      <c r="T208" s="224"/>
      <c r="U208" s="10"/>
      <c r="V208" s="10"/>
      <c r="W208" s="10"/>
      <c r="X208" s="10"/>
      <c r="Y208" s="10"/>
      <c r="Z208" s="10"/>
      <c r="AA208" s="10"/>
      <c r="AB208" s="10"/>
      <c r="AC208" s="10"/>
      <c r="AD208" s="10"/>
      <c r="AE208" s="10"/>
      <c r="AT208" s="225" t="s">
        <v>137</v>
      </c>
      <c r="AU208" s="225" t="s">
        <v>76</v>
      </c>
      <c r="AV208" s="10" t="s">
        <v>85</v>
      </c>
      <c r="AW208" s="10" t="s">
        <v>32</v>
      </c>
      <c r="AX208" s="10" t="s">
        <v>83</v>
      </c>
      <c r="AY208" s="225" t="s">
        <v>133</v>
      </c>
    </row>
    <row r="209" s="2" customFormat="1" ht="24.15" customHeight="1">
      <c r="A209" s="34"/>
      <c r="B209" s="35"/>
      <c r="C209" s="196" t="s">
        <v>307</v>
      </c>
      <c r="D209" s="196" t="s">
        <v>128</v>
      </c>
      <c r="E209" s="197" t="s">
        <v>308</v>
      </c>
      <c r="F209" s="198" t="s">
        <v>309</v>
      </c>
      <c r="G209" s="199" t="s">
        <v>168</v>
      </c>
      <c r="H209" s="200">
        <v>14.625</v>
      </c>
      <c r="I209" s="201"/>
      <c r="J209" s="202">
        <f>ROUND(I209*H209,2)</f>
        <v>0</v>
      </c>
      <c r="K209" s="203"/>
      <c r="L209" s="40"/>
      <c r="M209" s="204" t="s">
        <v>1</v>
      </c>
      <c r="N209" s="205" t="s">
        <v>41</v>
      </c>
      <c r="O209" s="87"/>
      <c r="P209" s="206">
        <f>O209*H209</f>
        <v>0</v>
      </c>
      <c r="Q209" s="206">
        <v>0</v>
      </c>
      <c r="R209" s="206">
        <f>Q209*H209</f>
        <v>0</v>
      </c>
      <c r="S209" s="206">
        <v>0</v>
      </c>
      <c r="T209" s="207">
        <f>S209*H209</f>
        <v>0</v>
      </c>
      <c r="U209" s="34"/>
      <c r="V209" s="34"/>
      <c r="W209" s="34"/>
      <c r="X209" s="34"/>
      <c r="Y209" s="34"/>
      <c r="Z209" s="34"/>
      <c r="AA209" s="34"/>
      <c r="AB209" s="34"/>
      <c r="AC209" s="34"/>
      <c r="AD209" s="34"/>
      <c r="AE209" s="34"/>
      <c r="AR209" s="208" t="s">
        <v>259</v>
      </c>
      <c r="AT209" s="208" t="s">
        <v>128</v>
      </c>
      <c r="AU209" s="208" t="s">
        <v>76</v>
      </c>
      <c r="AY209" s="13" t="s">
        <v>133</v>
      </c>
      <c r="BE209" s="209">
        <f>IF(N209="základní",J209,0)</f>
        <v>0</v>
      </c>
      <c r="BF209" s="209">
        <f>IF(N209="snížená",J209,0)</f>
        <v>0</v>
      </c>
      <c r="BG209" s="209">
        <f>IF(N209="zákl. přenesená",J209,0)</f>
        <v>0</v>
      </c>
      <c r="BH209" s="209">
        <f>IF(N209="sníž. přenesená",J209,0)</f>
        <v>0</v>
      </c>
      <c r="BI209" s="209">
        <f>IF(N209="nulová",J209,0)</f>
        <v>0</v>
      </c>
      <c r="BJ209" s="13" t="s">
        <v>83</v>
      </c>
      <c r="BK209" s="209">
        <f>ROUND(I209*H209,2)</f>
        <v>0</v>
      </c>
      <c r="BL209" s="13" t="s">
        <v>259</v>
      </c>
      <c r="BM209" s="208" t="s">
        <v>310</v>
      </c>
    </row>
    <row r="210" s="2" customFormat="1">
      <c r="A210" s="34"/>
      <c r="B210" s="35"/>
      <c r="C210" s="36"/>
      <c r="D210" s="210" t="s">
        <v>135</v>
      </c>
      <c r="E210" s="36"/>
      <c r="F210" s="211" t="s">
        <v>311</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135</v>
      </c>
      <c r="AU210" s="13" t="s">
        <v>76</v>
      </c>
    </row>
    <row r="211" s="10" customFormat="1">
      <c r="A211" s="10"/>
      <c r="B211" s="215"/>
      <c r="C211" s="216"/>
      <c r="D211" s="210" t="s">
        <v>137</v>
      </c>
      <c r="E211" s="217" t="s">
        <v>1</v>
      </c>
      <c r="F211" s="218" t="s">
        <v>312</v>
      </c>
      <c r="G211" s="216"/>
      <c r="H211" s="219">
        <v>14.625</v>
      </c>
      <c r="I211" s="220"/>
      <c r="J211" s="216"/>
      <c r="K211" s="216"/>
      <c r="L211" s="221"/>
      <c r="M211" s="248"/>
      <c r="N211" s="249"/>
      <c r="O211" s="249"/>
      <c r="P211" s="249"/>
      <c r="Q211" s="249"/>
      <c r="R211" s="249"/>
      <c r="S211" s="249"/>
      <c r="T211" s="250"/>
      <c r="U211" s="10"/>
      <c r="V211" s="10"/>
      <c r="W211" s="10"/>
      <c r="X211" s="10"/>
      <c r="Y211" s="10"/>
      <c r="Z211" s="10"/>
      <c r="AA211" s="10"/>
      <c r="AB211" s="10"/>
      <c r="AC211" s="10"/>
      <c r="AD211" s="10"/>
      <c r="AE211" s="10"/>
      <c r="AT211" s="225" t="s">
        <v>137</v>
      </c>
      <c r="AU211" s="225" t="s">
        <v>76</v>
      </c>
      <c r="AV211" s="10" t="s">
        <v>85</v>
      </c>
      <c r="AW211" s="10" t="s">
        <v>32</v>
      </c>
      <c r="AX211" s="10" t="s">
        <v>83</v>
      </c>
      <c r="AY211" s="225" t="s">
        <v>133</v>
      </c>
    </row>
    <row r="212" s="2" customFormat="1" ht="6.96" customHeight="1">
      <c r="A212" s="34"/>
      <c r="B212" s="62"/>
      <c r="C212" s="63"/>
      <c r="D212" s="63"/>
      <c r="E212" s="63"/>
      <c r="F212" s="63"/>
      <c r="G212" s="63"/>
      <c r="H212" s="63"/>
      <c r="I212" s="63"/>
      <c r="J212" s="63"/>
      <c r="K212" s="63"/>
      <c r="L212" s="40"/>
      <c r="M212" s="34"/>
      <c r="O212" s="34"/>
      <c r="P212" s="34"/>
      <c r="Q212" s="34"/>
      <c r="R212" s="34"/>
      <c r="S212" s="34"/>
      <c r="T212" s="34"/>
      <c r="U212" s="34"/>
      <c r="V212" s="34"/>
      <c r="W212" s="34"/>
      <c r="X212" s="34"/>
      <c r="Y212" s="34"/>
      <c r="Z212" s="34"/>
      <c r="AA212" s="34"/>
      <c r="AB212" s="34"/>
      <c r="AC212" s="34"/>
      <c r="AD212" s="34"/>
      <c r="AE212" s="34"/>
    </row>
  </sheetData>
  <sheetProtection sheet="1" autoFilter="0" formatColumns="0" formatRows="0" objects="1" scenarios="1" spinCount="100000" saltValue="tPc4JSU5nCFDHCT8KJFPZJkzybY54qs0yAF7BwZWFeoFT81PaP+KwLWaix1SOlzY6cEGLHYrKRwxFalgoYUpFg==" hashValue="aS9o70JPLIq1/n55XYSImqsv89hfQ+w67+6zYLX2Kp2dTdPZPpecFg0tzArkN0QLctqXbMCQMe6pQaJVRqNh3g==" algorithmName="SHA-512" password="CC35"/>
  <autoFilter ref="C119:K21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93</v>
      </c>
    </row>
    <row r="3" hidden="1" s="1" customFormat="1" ht="6.96" customHeight="1">
      <c r="B3" s="142"/>
      <c r="C3" s="143"/>
      <c r="D3" s="143"/>
      <c r="E3" s="143"/>
      <c r="F3" s="143"/>
      <c r="G3" s="143"/>
      <c r="H3" s="143"/>
      <c r="I3" s="143"/>
      <c r="J3" s="143"/>
      <c r="K3" s="143"/>
      <c r="L3" s="16"/>
      <c r="AT3" s="13" t="s">
        <v>85</v>
      </c>
    </row>
    <row r="4" hidden="1" s="1" customFormat="1" ht="24.96" customHeight="1">
      <c r="B4" s="16"/>
      <c r="D4" s="144" t="s">
        <v>105</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Výměna pražců a kolejnic v úseku Bělá - Bor</v>
      </c>
      <c r="F7" s="146"/>
      <c r="G7" s="146"/>
      <c r="H7" s="146"/>
      <c r="L7" s="16"/>
    </row>
    <row r="8" hidden="1" s="1" customFormat="1" ht="12" customHeight="1">
      <c r="B8" s="16"/>
      <c r="D8" s="146" t="s">
        <v>106</v>
      </c>
      <c r="L8" s="16"/>
    </row>
    <row r="9" hidden="1" s="2" customFormat="1" ht="16.5" customHeight="1">
      <c r="A9" s="34"/>
      <c r="B9" s="40"/>
      <c r="C9" s="34"/>
      <c r="D9" s="34"/>
      <c r="E9" s="147" t="s">
        <v>107</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108</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313</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22. 5. 2020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40</v>
      </c>
      <c r="E35" s="146" t="s">
        <v>41</v>
      </c>
      <c r="F35" s="159">
        <f>ROUND((SUM(BE120:BE196)),  2)</f>
        <v>0</v>
      </c>
      <c r="G35" s="34"/>
      <c r="H35" s="34"/>
      <c r="I35" s="160">
        <v>0.20999999999999999</v>
      </c>
      <c r="J35" s="159">
        <f>ROUND(((SUM(BE120:BE196))*I35),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42</v>
      </c>
      <c r="F36" s="159">
        <f>ROUND((SUM(BF120:BF196)),  2)</f>
        <v>0</v>
      </c>
      <c r="G36" s="34"/>
      <c r="H36" s="34"/>
      <c r="I36" s="160">
        <v>0.14999999999999999</v>
      </c>
      <c r="J36" s="159">
        <f>ROUND(((SUM(BF120:BF196))*I36),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ROUND((SUM(BG120:BG196)),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ROUND((SUM(BH120:BH196)),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ROUND((SUM(BI120:BI196)),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49</v>
      </c>
      <c r="E50" s="169"/>
      <c r="F50" s="169"/>
      <c r="G50" s="168" t="s">
        <v>50</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Bělá - Bor</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106</v>
      </c>
      <c r="D86" s="18"/>
      <c r="E86" s="18"/>
      <c r="F86" s="18"/>
      <c r="G86" s="18"/>
      <c r="H86" s="18"/>
      <c r="I86" s="18"/>
      <c r="J86" s="18"/>
      <c r="K86" s="18"/>
      <c r="L86" s="16"/>
    </row>
    <row r="87" s="2" customFormat="1" ht="16.5" customHeight="1">
      <c r="A87" s="34"/>
      <c r="B87" s="35"/>
      <c r="C87" s="36"/>
      <c r="D87" s="36"/>
      <c r="E87" s="179" t="s">
        <v>107</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108</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1.2 - Výměna kolejnic a zřízení BK, km 45,470 - 47,000</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Bor</v>
      </c>
      <c r="G91" s="36"/>
      <c r="H91" s="36"/>
      <c r="I91" s="28" t="s">
        <v>22</v>
      </c>
      <c r="J91" s="75" t="str">
        <f>IF(J14="","",J14)</f>
        <v>22. 5. 2020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111</v>
      </c>
      <c r="D96" s="181"/>
      <c r="E96" s="181"/>
      <c r="F96" s="181"/>
      <c r="G96" s="181"/>
      <c r="H96" s="181"/>
      <c r="I96" s="181"/>
      <c r="J96" s="182" t="s">
        <v>112</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113</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114</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115</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Bělá - Bor</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106</v>
      </c>
      <c r="D109" s="18"/>
      <c r="E109" s="18"/>
      <c r="F109" s="18"/>
      <c r="G109" s="18"/>
      <c r="H109" s="18"/>
      <c r="I109" s="18"/>
      <c r="J109" s="18"/>
      <c r="K109" s="18"/>
      <c r="L109" s="16"/>
    </row>
    <row r="110" s="2" customFormat="1" ht="16.5" customHeight="1">
      <c r="A110" s="34"/>
      <c r="B110" s="35"/>
      <c r="C110" s="36"/>
      <c r="D110" s="36"/>
      <c r="E110" s="179" t="s">
        <v>107</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1.2 - Výměna kolejnic a zřízení BK, km 45,470 - 47,000</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Bor</v>
      </c>
      <c r="G114" s="36"/>
      <c r="H114" s="36"/>
      <c r="I114" s="28" t="s">
        <v>22</v>
      </c>
      <c r="J114" s="75" t="str">
        <f>IF(J14="","",J14)</f>
        <v>22. 5. 2020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116</v>
      </c>
      <c r="D119" s="187" t="s">
        <v>61</v>
      </c>
      <c r="E119" s="187" t="s">
        <v>57</v>
      </c>
      <c r="F119" s="187" t="s">
        <v>58</v>
      </c>
      <c r="G119" s="187" t="s">
        <v>117</v>
      </c>
      <c r="H119" s="187" t="s">
        <v>118</v>
      </c>
      <c r="I119" s="187" t="s">
        <v>119</v>
      </c>
      <c r="J119" s="188" t="s">
        <v>112</v>
      </c>
      <c r="K119" s="189" t="s">
        <v>120</v>
      </c>
      <c r="L119" s="190"/>
      <c r="M119" s="96" t="s">
        <v>1</v>
      </c>
      <c r="N119" s="97" t="s">
        <v>40</v>
      </c>
      <c r="O119" s="97" t="s">
        <v>121</v>
      </c>
      <c r="P119" s="97" t="s">
        <v>122</v>
      </c>
      <c r="Q119" s="97" t="s">
        <v>123</v>
      </c>
      <c r="R119" s="97" t="s">
        <v>124</v>
      </c>
      <c r="S119" s="97" t="s">
        <v>125</v>
      </c>
      <c r="T119" s="98" t="s">
        <v>126</v>
      </c>
      <c r="U119" s="184"/>
      <c r="V119" s="184"/>
      <c r="W119" s="184"/>
      <c r="X119" s="184"/>
      <c r="Y119" s="184"/>
      <c r="Z119" s="184"/>
      <c r="AA119" s="184"/>
      <c r="AB119" s="184"/>
      <c r="AC119" s="184"/>
      <c r="AD119" s="184"/>
      <c r="AE119" s="184"/>
    </row>
    <row r="120" s="2" customFormat="1" ht="22.8" customHeight="1">
      <c r="A120" s="34"/>
      <c r="B120" s="35"/>
      <c r="C120" s="103" t="s">
        <v>127</v>
      </c>
      <c r="D120" s="36"/>
      <c r="E120" s="36"/>
      <c r="F120" s="36"/>
      <c r="G120" s="36"/>
      <c r="H120" s="36"/>
      <c r="I120" s="36"/>
      <c r="J120" s="191">
        <f>BK120</f>
        <v>0</v>
      </c>
      <c r="K120" s="36"/>
      <c r="L120" s="40"/>
      <c r="M120" s="99"/>
      <c r="N120" s="192"/>
      <c r="O120" s="100"/>
      <c r="P120" s="193">
        <f>SUM(P121:P196)</f>
        <v>0</v>
      </c>
      <c r="Q120" s="100"/>
      <c r="R120" s="193">
        <f>SUM(R121:R196)</f>
        <v>6.1617600000000001</v>
      </c>
      <c r="S120" s="100"/>
      <c r="T120" s="194">
        <f>SUM(T121:T196)</f>
        <v>0</v>
      </c>
      <c r="U120" s="34"/>
      <c r="V120" s="34"/>
      <c r="W120" s="34"/>
      <c r="X120" s="34"/>
      <c r="Y120" s="34"/>
      <c r="Z120" s="34"/>
      <c r="AA120" s="34"/>
      <c r="AB120" s="34"/>
      <c r="AC120" s="34"/>
      <c r="AD120" s="34"/>
      <c r="AE120" s="34"/>
      <c r="AT120" s="13" t="s">
        <v>75</v>
      </c>
      <c r="AU120" s="13" t="s">
        <v>114</v>
      </c>
      <c r="BK120" s="195">
        <f>SUM(BK121:BK196)</f>
        <v>0</v>
      </c>
    </row>
    <row r="121" s="2" customFormat="1" ht="14.4" customHeight="1">
      <c r="A121" s="34"/>
      <c r="B121" s="35"/>
      <c r="C121" s="196" t="s">
        <v>83</v>
      </c>
      <c r="D121" s="196" t="s">
        <v>128</v>
      </c>
      <c r="E121" s="197" t="s">
        <v>314</v>
      </c>
      <c r="F121" s="198" t="s">
        <v>315</v>
      </c>
      <c r="G121" s="199" t="s">
        <v>316</v>
      </c>
      <c r="H121" s="200">
        <v>142</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132</v>
      </c>
      <c r="AT121" s="208" t="s">
        <v>128</v>
      </c>
      <c r="AU121" s="208" t="s">
        <v>76</v>
      </c>
      <c r="AY121" s="13" t="s">
        <v>133</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132</v>
      </c>
      <c r="BM121" s="208" t="s">
        <v>317</v>
      </c>
    </row>
    <row r="122" s="2" customFormat="1">
      <c r="A122" s="34"/>
      <c r="B122" s="35"/>
      <c r="C122" s="36"/>
      <c r="D122" s="210" t="s">
        <v>135</v>
      </c>
      <c r="E122" s="36"/>
      <c r="F122" s="211" t="s">
        <v>318</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135</v>
      </c>
      <c r="AU122" s="13" t="s">
        <v>76</v>
      </c>
    </row>
    <row r="123" s="10" customFormat="1">
      <c r="A123" s="10"/>
      <c r="B123" s="215"/>
      <c r="C123" s="216"/>
      <c r="D123" s="210" t="s">
        <v>137</v>
      </c>
      <c r="E123" s="217" t="s">
        <v>1</v>
      </c>
      <c r="F123" s="218" t="s">
        <v>319</v>
      </c>
      <c r="G123" s="216"/>
      <c r="H123" s="219">
        <v>142</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137</v>
      </c>
      <c r="AU123" s="225" t="s">
        <v>76</v>
      </c>
      <c r="AV123" s="10" t="s">
        <v>85</v>
      </c>
      <c r="AW123" s="10" t="s">
        <v>32</v>
      </c>
      <c r="AX123" s="10" t="s">
        <v>83</v>
      </c>
      <c r="AY123" s="225" t="s">
        <v>133</v>
      </c>
    </row>
    <row r="124" s="2" customFormat="1" ht="14.4" customHeight="1">
      <c r="A124" s="34"/>
      <c r="B124" s="35"/>
      <c r="C124" s="196" t="s">
        <v>85</v>
      </c>
      <c r="D124" s="196" t="s">
        <v>128</v>
      </c>
      <c r="E124" s="197" t="s">
        <v>320</v>
      </c>
      <c r="F124" s="198" t="s">
        <v>321</v>
      </c>
      <c r="G124" s="199" t="s">
        <v>322</v>
      </c>
      <c r="H124" s="200">
        <v>3020</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132</v>
      </c>
      <c r="AT124" s="208" t="s">
        <v>128</v>
      </c>
      <c r="AU124" s="208" t="s">
        <v>76</v>
      </c>
      <c r="AY124" s="13" t="s">
        <v>133</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132</v>
      </c>
      <c r="BM124" s="208" t="s">
        <v>323</v>
      </c>
    </row>
    <row r="125" s="2" customFormat="1">
      <c r="A125" s="34"/>
      <c r="B125" s="35"/>
      <c r="C125" s="36"/>
      <c r="D125" s="210" t="s">
        <v>135</v>
      </c>
      <c r="E125" s="36"/>
      <c r="F125" s="211" t="s">
        <v>324</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135</v>
      </c>
      <c r="AU125" s="13" t="s">
        <v>76</v>
      </c>
    </row>
    <row r="126" s="10" customFormat="1">
      <c r="A126" s="10"/>
      <c r="B126" s="215"/>
      <c r="C126" s="216"/>
      <c r="D126" s="210" t="s">
        <v>137</v>
      </c>
      <c r="E126" s="217" t="s">
        <v>1</v>
      </c>
      <c r="F126" s="218" t="s">
        <v>325</v>
      </c>
      <c r="G126" s="216"/>
      <c r="H126" s="219">
        <v>3020</v>
      </c>
      <c r="I126" s="220"/>
      <c r="J126" s="216"/>
      <c r="K126" s="216"/>
      <c r="L126" s="221"/>
      <c r="M126" s="222"/>
      <c r="N126" s="223"/>
      <c r="O126" s="223"/>
      <c r="P126" s="223"/>
      <c r="Q126" s="223"/>
      <c r="R126" s="223"/>
      <c r="S126" s="223"/>
      <c r="T126" s="224"/>
      <c r="U126" s="10"/>
      <c r="V126" s="10"/>
      <c r="W126" s="10"/>
      <c r="X126" s="10"/>
      <c r="Y126" s="10"/>
      <c r="Z126" s="10"/>
      <c r="AA126" s="10"/>
      <c r="AB126" s="10"/>
      <c r="AC126" s="10"/>
      <c r="AD126" s="10"/>
      <c r="AE126" s="10"/>
      <c r="AT126" s="225" t="s">
        <v>137</v>
      </c>
      <c r="AU126" s="225" t="s">
        <v>76</v>
      </c>
      <c r="AV126" s="10" t="s">
        <v>85</v>
      </c>
      <c r="AW126" s="10" t="s">
        <v>32</v>
      </c>
      <c r="AX126" s="10" t="s">
        <v>83</v>
      </c>
      <c r="AY126" s="225" t="s">
        <v>133</v>
      </c>
    </row>
    <row r="127" s="2" customFormat="1" ht="14.4" customHeight="1">
      <c r="A127" s="34"/>
      <c r="B127" s="35"/>
      <c r="C127" s="196" t="s">
        <v>145</v>
      </c>
      <c r="D127" s="196" t="s">
        <v>128</v>
      </c>
      <c r="E127" s="197" t="s">
        <v>326</v>
      </c>
      <c r="F127" s="198" t="s">
        <v>327</v>
      </c>
      <c r="G127" s="199" t="s">
        <v>322</v>
      </c>
      <c r="H127" s="200">
        <v>6.7999999999999998</v>
      </c>
      <c r="I127" s="201"/>
      <c r="J127" s="202">
        <f>ROUND(I127*H127,2)</f>
        <v>0</v>
      </c>
      <c r="K127" s="203"/>
      <c r="L127" s="40"/>
      <c r="M127" s="204" t="s">
        <v>1</v>
      </c>
      <c r="N127" s="205"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132</v>
      </c>
      <c r="AT127" s="208" t="s">
        <v>128</v>
      </c>
      <c r="AU127" s="208" t="s">
        <v>76</v>
      </c>
      <c r="AY127" s="13" t="s">
        <v>133</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132</v>
      </c>
      <c r="BM127" s="208" t="s">
        <v>328</v>
      </c>
    </row>
    <row r="128" s="2" customFormat="1">
      <c r="A128" s="34"/>
      <c r="B128" s="35"/>
      <c r="C128" s="36"/>
      <c r="D128" s="210" t="s">
        <v>135</v>
      </c>
      <c r="E128" s="36"/>
      <c r="F128" s="211" t="s">
        <v>329</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135</v>
      </c>
      <c r="AU128" s="13" t="s">
        <v>76</v>
      </c>
    </row>
    <row r="129" s="10" customFormat="1">
      <c r="A129" s="10"/>
      <c r="B129" s="215"/>
      <c r="C129" s="216"/>
      <c r="D129" s="210" t="s">
        <v>137</v>
      </c>
      <c r="E129" s="217" t="s">
        <v>1</v>
      </c>
      <c r="F129" s="218" t="s">
        <v>330</v>
      </c>
      <c r="G129" s="216"/>
      <c r="H129" s="219">
        <v>6.7999999999999998</v>
      </c>
      <c r="I129" s="220"/>
      <c r="J129" s="216"/>
      <c r="K129" s="216"/>
      <c r="L129" s="221"/>
      <c r="M129" s="222"/>
      <c r="N129" s="223"/>
      <c r="O129" s="223"/>
      <c r="P129" s="223"/>
      <c r="Q129" s="223"/>
      <c r="R129" s="223"/>
      <c r="S129" s="223"/>
      <c r="T129" s="224"/>
      <c r="U129" s="10"/>
      <c r="V129" s="10"/>
      <c r="W129" s="10"/>
      <c r="X129" s="10"/>
      <c r="Y129" s="10"/>
      <c r="Z129" s="10"/>
      <c r="AA129" s="10"/>
      <c r="AB129" s="10"/>
      <c r="AC129" s="10"/>
      <c r="AD129" s="10"/>
      <c r="AE129" s="10"/>
      <c r="AT129" s="225" t="s">
        <v>137</v>
      </c>
      <c r="AU129" s="225" t="s">
        <v>76</v>
      </c>
      <c r="AV129" s="10" t="s">
        <v>85</v>
      </c>
      <c r="AW129" s="10" t="s">
        <v>32</v>
      </c>
      <c r="AX129" s="10" t="s">
        <v>83</v>
      </c>
      <c r="AY129" s="225" t="s">
        <v>133</v>
      </c>
    </row>
    <row r="130" s="2" customFormat="1" ht="14.4" customHeight="1">
      <c r="A130" s="34"/>
      <c r="B130" s="35"/>
      <c r="C130" s="196" t="s">
        <v>132</v>
      </c>
      <c r="D130" s="196" t="s">
        <v>128</v>
      </c>
      <c r="E130" s="197" t="s">
        <v>331</v>
      </c>
      <c r="F130" s="198" t="s">
        <v>332</v>
      </c>
      <c r="G130" s="199" t="s">
        <v>175</v>
      </c>
      <c r="H130" s="200">
        <v>284</v>
      </c>
      <c r="I130" s="201"/>
      <c r="J130" s="202">
        <f>ROUND(I130*H130,2)</f>
        <v>0</v>
      </c>
      <c r="K130" s="203"/>
      <c r="L130" s="40"/>
      <c r="M130" s="204" t="s">
        <v>1</v>
      </c>
      <c r="N130" s="205" t="s">
        <v>41</v>
      </c>
      <c r="O130" s="87"/>
      <c r="P130" s="206">
        <f>O130*H130</f>
        <v>0</v>
      </c>
      <c r="Q130" s="206">
        <v>0</v>
      </c>
      <c r="R130" s="206">
        <f>Q130*H130</f>
        <v>0</v>
      </c>
      <c r="S130" s="206">
        <v>0</v>
      </c>
      <c r="T130" s="207">
        <f>S130*H130</f>
        <v>0</v>
      </c>
      <c r="U130" s="34"/>
      <c r="V130" s="34"/>
      <c r="W130" s="34"/>
      <c r="X130" s="34"/>
      <c r="Y130" s="34"/>
      <c r="Z130" s="34"/>
      <c r="AA130" s="34"/>
      <c r="AB130" s="34"/>
      <c r="AC130" s="34"/>
      <c r="AD130" s="34"/>
      <c r="AE130" s="34"/>
      <c r="AR130" s="208" t="s">
        <v>132</v>
      </c>
      <c r="AT130" s="208" t="s">
        <v>128</v>
      </c>
      <c r="AU130" s="208" t="s">
        <v>76</v>
      </c>
      <c r="AY130" s="13" t="s">
        <v>133</v>
      </c>
      <c r="BE130" s="209">
        <f>IF(N130="základní",J130,0)</f>
        <v>0</v>
      </c>
      <c r="BF130" s="209">
        <f>IF(N130="snížená",J130,0)</f>
        <v>0</v>
      </c>
      <c r="BG130" s="209">
        <f>IF(N130="zákl. přenesená",J130,0)</f>
        <v>0</v>
      </c>
      <c r="BH130" s="209">
        <f>IF(N130="sníž. přenesená",J130,0)</f>
        <v>0</v>
      </c>
      <c r="BI130" s="209">
        <f>IF(N130="nulová",J130,0)</f>
        <v>0</v>
      </c>
      <c r="BJ130" s="13" t="s">
        <v>83</v>
      </c>
      <c r="BK130" s="209">
        <f>ROUND(I130*H130,2)</f>
        <v>0</v>
      </c>
      <c r="BL130" s="13" t="s">
        <v>132</v>
      </c>
      <c r="BM130" s="208" t="s">
        <v>333</v>
      </c>
    </row>
    <row r="131" s="2" customFormat="1">
      <c r="A131" s="34"/>
      <c r="B131" s="35"/>
      <c r="C131" s="36"/>
      <c r="D131" s="210" t="s">
        <v>135</v>
      </c>
      <c r="E131" s="36"/>
      <c r="F131" s="211" t="s">
        <v>334</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135</v>
      </c>
      <c r="AU131" s="13" t="s">
        <v>76</v>
      </c>
    </row>
    <row r="132" s="10" customFormat="1">
      <c r="A132" s="10"/>
      <c r="B132" s="215"/>
      <c r="C132" s="216"/>
      <c r="D132" s="210" t="s">
        <v>137</v>
      </c>
      <c r="E132" s="217" t="s">
        <v>1</v>
      </c>
      <c r="F132" s="218" t="s">
        <v>335</v>
      </c>
      <c r="G132" s="216"/>
      <c r="H132" s="219">
        <v>284</v>
      </c>
      <c r="I132" s="220"/>
      <c r="J132" s="216"/>
      <c r="K132" s="216"/>
      <c r="L132" s="221"/>
      <c r="M132" s="222"/>
      <c r="N132" s="223"/>
      <c r="O132" s="223"/>
      <c r="P132" s="223"/>
      <c r="Q132" s="223"/>
      <c r="R132" s="223"/>
      <c r="S132" s="223"/>
      <c r="T132" s="224"/>
      <c r="U132" s="10"/>
      <c r="V132" s="10"/>
      <c r="W132" s="10"/>
      <c r="X132" s="10"/>
      <c r="Y132" s="10"/>
      <c r="Z132" s="10"/>
      <c r="AA132" s="10"/>
      <c r="AB132" s="10"/>
      <c r="AC132" s="10"/>
      <c r="AD132" s="10"/>
      <c r="AE132" s="10"/>
      <c r="AT132" s="225" t="s">
        <v>137</v>
      </c>
      <c r="AU132" s="225" t="s">
        <v>76</v>
      </c>
      <c r="AV132" s="10" t="s">
        <v>85</v>
      </c>
      <c r="AW132" s="10" t="s">
        <v>32</v>
      </c>
      <c r="AX132" s="10" t="s">
        <v>83</v>
      </c>
      <c r="AY132" s="225" t="s">
        <v>133</v>
      </c>
    </row>
    <row r="133" s="2" customFormat="1" ht="14.4" customHeight="1">
      <c r="A133" s="34"/>
      <c r="B133" s="35"/>
      <c r="C133" s="196" t="s">
        <v>155</v>
      </c>
      <c r="D133" s="196" t="s">
        <v>128</v>
      </c>
      <c r="E133" s="197" t="s">
        <v>336</v>
      </c>
      <c r="F133" s="198" t="s">
        <v>337</v>
      </c>
      <c r="G133" s="199" t="s">
        <v>175</v>
      </c>
      <c r="H133" s="200">
        <v>138</v>
      </c>
      <c r="I133" s="201"/>
      <c r="J133" s="202">
        <f>ROUND(I133*H133,2)</f>
        <v>0</v>
      </c>
      <c r="K133" s="203"/>
      <c r="L133" s="40"/>
      <c r="M133" s="204" t="s">
        <v>1</v>
      </c>
      <c r="N133" s="205" t="s">
        <v>41</v>
      </c>
      <c r="O133" s="87"/>
      <c r="P133" s="206">
        <f>O133*H133</f>
        <v>0</v>
      </c>
      <c r="Q133" s="206">
        <v>0</v>
      </c>
      <c r="R133" s="206">
        <f>Q133*H133</f>
        <v>0</v>
      </c>
      <c r="S133" s="206">
        <v>0</v>
      </c>
      <c r="T133" s="207">
        <f>S133*H133</f>
        <v>0</v>
      </c>
      <c r="U133" s="34"/>
      <c r="V133" s="34"/>
      <c r="W133" s="34"/>
      <c r="X133" s="34"/>
      <c r="Y133" s="34"/>
      <c r="Z133" s="34"/>
      <c r="AA133" s="34"/>
      <c r="AB133" s="34"/>
      <c r="AC133" s="34"/>
      <c r="AD133" s="34"/>
      <c r="AE133" s="34"/>
      <c r="AR133" s="208" t="s">
        <v>132</v>
      </c>
      <c r="AT133" s="208" t="s">
        <v>128</v>
      </c>
      <c r="AU133" s="208" t="s">
        <v>76</v>
      </c>
      <c r="AY133" s="13" t="s">
        <v>133</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132</v>
      </c>
      <c r="BM133" s="208" t="s">
        <v>338</v>
      </c>
    </row>
    <row r="134" s="2" customFormat="1">
      <c r="A134" s="34"/>
      <c r="B134" s="35"/>
      <c r="C134" s="36"/>
      <c r="D134" s="210" t="s">
        <v>135</v>
      </c>
      <c r="E134" s="36"/>
      <c r="F134" s="211" t="s">
        <v>339</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135</v>
      </c>
      <c r="AU134" s="13" t="s">
        <v>76</v>
      </c>
    </row>
    <row r="135" s="10" customFormat="1">
      <c r="A135" s="10"/>
      <c r="B135" s="215"/>
      <c r="C135" s="216"/>
      <c r="D135" s="210" t="s">
        <v>137</v>
      </c>
      <c r="E135" s="217" t="s">
        <v>1</v>
      </c>
      <c r="F135" s="218" t="s">
        <v>340</v>
      </c>
      <c r="G135" s="216"/>
      <c r="H135" s="219">
        <v>138</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137</v>
      </c>
      <c r="AU135" s="225" t="s">
        <v>76</v>
      </c>
      <c r="AV135" s="10" t="s">
        <v>85</v>
      </c>
      <c r="AW135" s="10" t="s">
        <v>32</v>
      </c>
      <c r="AX135" s="10" t="s">
        <v>83</v>
      </c>
      <c r="AY135" s="225" t="s">
        <v>133</v>
      </c>
    </row>
    <row r="136" s="2" customFormat="1" ht="14.4" customHeight="1">
      <c r="A136" s="34"/>
      <c r="B136" s="35"/>
      <c r="C136" s="196" t="s">
        <v>164</v>
      </c>
      <c r="D136" s="196" t="s">
        <v>128</v>
      </c>
      <c r="E136" s="197" t="s">
        <v>237</v>
      </c>
      <c r="F136" s="198" t="s">
        <v>238</v>
      </c>
      <c r="G136" s="199" t="s">
        <v>175</v>
      </c>
      <c r="H136" s="200">
        <v>24</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132</v>
      </c>
      <c r="AT136" s="208" t="s">
        <v>128</v>
      </c>
      <c r="AU136" s="208" t="s">
        <v>76</v>
      </c>
      <c r="AY136" s="13" t="s">
        <v>133</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132</v>
      </c>
      <c r="BM136" s="208" t="s">
        <v>341</v>
      </c>
    </row>
    <row r="137" s="2" customFormat="1">
      <c r="A137" s="34"/>
      <c r="B137" s="35"/>
      <c r="C137" s="36"/>
      <c r="D137" s="210" t="s">
        <v>135</v>
      </c>
      <c r="E137" s="36"/>
      <c r="F137" s="211" t="s">
        <v>240</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135</v>
      </c>
      <c r="AU137" s="13" t="s">
        <v>76</v>
      </c>
    </row>
    <row r="138" s="10" customFormat="1">
      <c r="A138" s="10"/>
      <c r="B138" s="215"/>
      <c r="C138" s="216"/>
      <c r="D138" s="210" t="s">
        <v>137</v>
      </c>
      <c r="E138" s="217" t="s">
        <v>1</v>
      </c>
      <c r="F138" s="218" t="s">
        <v>241</v>
      </c>
      <c r="G138" s="216"/>
      <c r="H138" s="219">
        <v>24</v>
      </c>
      <c r="I138" s="220"/>
      <c r="J138" s="216"/>
      <c r="K138" s="216"/>
      <c r="L138" s="221"/>
      <c r="M138" s="222"/>
      <c r="N138" s="223"/>
      <c r="O138" s="223"/>
      <c r="P138" s="223"/>
      <c r="Q138" s="223"/>
      <c r="R138" s="223"/>
      <c r="S138" s="223"/>
      <c r="T138" s="224"/>
      <c r="U138" s="10"/>
      <c r="V138" s="10"/>
      <c r="W138" s="10"/>
      <c r="X138" s="10"/>
      <c r="Y138" s="10"/>
      <c r="Z138" s="10"/>
      <c r="AA138" s="10"/>
      <c r="AB138" s="10"/>
      <c r="AC138" s="10"/>
      <c r="AD138" s="10"/>
      <c r="AE138" s="10"/>
      <c r="AT138" s="225" t="s">
        <v>137</v>
      </c>
      <c r="AU138" s="225" t="s">
        <v>76</v>
      </c>
      <c r="AV138" s="10" t="s">
        <v>85</v>
      </c>
      <c r="AW138" s="10" t="s">
        <v>32</v>
      </c>
      <c r="AX138" s="10" t="s">
        <v>83</v>
      </c>
      <c r="AY138" s="225" t="s">
        <v>133</v>
      </c>
    </row>
    <row r="139" s="2" customFormat="1" ht="14.4" customHeight="1">
      <c r="A139" s="34"/>
      <c r="B139" s="35"/>
      <c r="C139" s="196" t="s">
        <v>172</v>
      </c>
      <c r="D139" s="196" t="s">
        <v>128</v>
      </c>
      <c r="E139" s="197" t="s">
        <v>342</v>
      </c>
      <c r="F139" s="198" t="s">
        <v>343</v>
      </c>
      <c r="G139" s="199" t="s">
        <v>175</v>
      </c>
      <c r="H139" s="200">
        <v>48</v>
      </c>
      <c r="I139" s="201"/>
      <c r="J139" s="202">
        <f>ROUND(I139*H139,2)</f>
        <v>0</v>
      </c>
      <c r="K139" s="203"/>
      <c r="L139" s="40"/>
      <c r="M139" s="204" t="s">
        <v>1</v>
      </c>
      <c r="N139" s="205" t="s">
        <v>41</v>
      </c>
      <c r="O139" s="87"/>
      <c r="P139" s="206">
        <f>O139*H139</f>
        <v>0</v>
      </c>
      <c r="Q139" s="206">
        <v>0</v>
      </c>
      <c r="R139" s="206">
        <f>Q139*H139</f>
        <v>0</v>
      </c>
      <c r="S139" s="206">
        <v>0</v>
      </c>
      <c r="T139" s="207">
        <f>S139*H139</f>
        <v>0</v>
      </c>
      <c r="U139" s="34"/>
      <c r="V139" s="34"/>
      <c r="W139" s="34"/>
      <c r="X139" s="34"/>
      <c r="Y139" s="34"/>
      <c r="Z139" s="34"/>
      <c r="AA139" s="34"/>
      <c r="AB139" s="34"/>
      <c r="AC139" s="34"/>
      <c r="AD139" s="34"/>
      <c r="AE139" s="34"/>
      <c r="AR139" s="208" t="s">
        <v>132</v>
      </c>
      <c r="AT139" s="208" t="s">
        <v>128</v>
      </c>
      <c r="AU139" s="208" t="s">
        <v>76</v>
      </c>
      <c r="AY139" s="13" t="s">
        <v>133</v>
      </c>
      <c r="BE139" s="209">
        <f>IF(N139="základní",J139,0)</f>
        <v>0</v>
      </c>
      <c r="BF139" s="209">
        <f>IF(N139="snížená",J139,0)</f>
        <v>0</v>
      </c>
      <c r="BG139" s="209">
        <f>IF(N139="zákl. přenesená",J139,0)</f>
        <v>0</v>
      </c>
      <c r="BH139" s="209">
        <f>IF(N139="sníž. přenesená",J139,0)</f>
        <v>0</v>
      </c>
      <c r="BI139" s="209">
        <f>IF(N139="nulová",J139,0)</f>
        <v>0</v>
      </c>
      <c r="BJ139" s="13" t="s">
        <v>83</v>
      </c>
      <c r="BK139" s="209">
        <f>ROUND(I139*H139,2)</f>
        <v>0</v>
      </c>
      <c r="BL139" s="13" t="s">
        <v>132</v>
      </c>
      <c r="BM139" s="208" t="s">
        <v>344</v>
      </c>
    </row>
    <row r="140" s="2" customFormat="1">
      <c r="A140" s="34"/>
      <c r="B140" s="35"/>
      <c r="C140" s="36"/>
      <c r="D140" s="210" t="s">
        <v>135</v>
      </c>
      <c r="E140" s="36"/>
      <c r="F140" s="211" t="s">
        <v>345</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135</v>
      </c>
      <c r="AU140" s="13" t="s">
        <v>76</v>
      </c>
    </row>
    <row r="141" s="10" customFormat="1">
      <c r="A141" s="10"/>
      <c r="B141" s="215"/>
      <c r="C141" s="216"/>
      <c r="D141" s="210" t="s">
        <v>137</v>
      </c>
      <c r="E141" s="217" t="s">
        <v>1</v>
      </c>
      <c r="F141" s="218" t="s">
        <v>346</v>
      </c>
      <c r="G141" s="216"/>
      <c r="H141" s="219">
        <v>48</v>
      </c>
      <c r="I141" s="220"/>
      <c r="J141" s="216"/>
      <c r="K141" s="216"/>
      <c r="L141" s="221"/>
      <c r="M141" s="222"/>
      <c r="N141" s="223"/>
      <c r="O141" s="223"/>
      <c r="P141" s="223"/>
      <c r="Q141" s="223"/>
      <c r="R141" s="223"/>
      <c r="S141" s="223"/>
      <c r="T141" s="224"/>
      <c r="U141" s="10"/>
      <c r="V141" s="10"/>
      <c r="W141" s="10"/>
      <c r="X141" s="10"/>
      <c r="Y141" s="10"/>
      <c r="Z141" s="10"/>
      <c r="AA141" s="10"/>
      <c r="AB141" s="10"/>
      <c r="AC141" s="10"/>
      <c r="AD141" s="10"/>
      <c r="AE141" s="10"/>
      <c r="AT141" s="225" t="s">
        <v>137</v>
      </c>
      <c r="AU141" s="225" t="s">
        <v>76</v>
      </c>
      <c r="AV141" s="10" t="s">
        <v>85</v>
      </c>
      <c r="AW141" s="10" t="s">
        <v>32</v>
      </c>
      <c r="AX141" s="10" t="s">
        <v>83</v>
      </c>
      <c r="AY141" s="225" t="s">
        <v>133</v>
      </c>
    </row>
    <row r="142" s="2" customFormat="1" ht="14.4" customHeight="1">
      <c r="A142" s="34"/>
      <c r="B142" s="35"/>
      <c r="C142" s="237" t="s">
        <v>178</v>
      </c>
      <c r="D142" s="237" t="s">
        <v>165</v>
      </c>
      <c r="E142" s="238" t="s">
        <v>217</v>
      </c>
      <c r="F142" s="239" t="s">
        <v>218</v>
      </c>
      <c r="G142" s="240" t="s">
        <v>175</v>
      </c>
      <c r="H142" s="241">
        <v>64</v>
      </c>
      <c r="I142" s="242"/>
      <c r="J142" s="243">
        <f>ROUND(I142*H142,2)</f>
        <v>0</v>
      </c>
      <c r="K142" s="244"/>
      <c r="L142" s="245"/>
      <c r="M142" s="246" t="s">
        <v>1</v>
      </c>
      <c r="N142" s="247" t="s">
        <v>41</v>
      </c>
      <c r="O142" s="87"/>
      <c r="P142" s="206">
        <f>O142*H142</f>
        <v>0</v>
      </c>
      <c r="Q142" s="206">
        <v>9.0000000000000006E-05</v>
      </c>
      <c r="R142" s="206">
        <f>Q142*H142</f>
        <v>0.0057600000000000004</v>
      </c>
      <c r="S142" s="206">
        <v>0</v>
      </c>
      <c r="T142" s="207">
        <f>S142*H142</f>
        <v>0</v>
      </c>
      <c r="U142" s="34"/>
      <c r="V142" s="34"/>
      <c r="W142" s="34"/>
      <c r="X142" s="34"/>
      <c r="Y142" s="34"/>
      <c r="Z142" s="34"/>
      <c r="AA142" s="34"/>
      <c r="AB142" s="34"/>
      <c r="AC142" s="34"/>
      <c r="AD142" s="34"/>
      <c r="AE142" s="34"/>
      <c r="AR142" s="208" t="s">
        <v>178</v>
      </c>
      <c r="AT142" s="208" t="s">
        <v>165</v>
      </c>
      <c r="AU142" s="208" t="s">
        <v>76</v>
      </c>
      <c r="AY142" s="13" t="s">
        <v>133</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132</v>
      </c>
      <c r="BM142" s="208" t="s">
        <v>347</v>
      </c>
    </row>
    <row r="143" s="2" customFormat="1">
      <c r="A143" s="34"/>
      <c r="B143" s="35"/>
      <c r="C143" s="36"/>
      <c r="D143" s="210" t="s">
        <v>135</v>
      </c>
      <c r="E143" s="36"/>
      <c r="F143" s="211" t="s">
        <v>218</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135</v>
      </c>
      <c r="AU143" s="13" t="s">
        <v>76</v>
      </c>
    </row>
    <row r="144" s="10" customFormat="1">
      <c r="A144" s="10"/>
      <c r="B144" s="215"/>
      <c r="C144" s="216"/>
      <c r="D144" s="210" t="s">
        <v>137</v>
      </c>
      <c r="E144" s="217" t="s">
        <v>1</v>
      </c>
      <c r="F144" s="218" t="s">
        <v>348</v>
      </c>
      <c r="G144" s="216"/>
      <c r="H144" s="219">
        <v>64</v>
      </c>
      <c r="I144" s="220"/>
      <c r="J144" s="216"/>
      <c r="K144" s="216"/>
      <c r="L144" s="221"/>
      <c r="M144" s="222"/>
      <c r="N144" s="223"/>
      <c r="O144" s="223"/>
      <c r="P144" s="223"/>
      <c r="Q144" s="223"/>
      <c r="R144" s="223"/>
      <c r="S144" s="223"/>
      <c r="T144" s="224"/>
      <c r="U144" s="10"/>
      <c r="V144" s="10"/>
      <c r="W144" s="10"/>
      <c r="X144" s="10"/>
      <c r="Y144" s="10"/>
      <c r="Z144" s="10"/>
      <c r="AA144" s="10"/>
      <c r="AB144" s="10"/>
      <c r="AC144" s="10"/>
      <c r="AD144" s="10"/>
      <c r="AE144" s="10"/>
      <c r="AT144" s="225" t="s">
        <v>137</v>
      </c>
      <c r="AU144" s="225" t="s">
        <v>76</v>
      </c>
      <c r="AV144" s="10" t="s">
        <v>85</v>
      </c>
      <c r="AW144" s="10" t="s">
        <v>32</v>
      </c>
      <c r="AX144" s="10" t="s">
        <v>83</v>
      </c>
      <c r="AY144" s="225" t="s">
        <v>133</v>
      </c>
    </row>
    <row r="145" s="2" customFormat="1" ht="14.4" customHeight="1">
      <c r="A145" s="34"/>
      <c r="B145" s="35"/>
      <c r="C145" s="237" t="s">
        <v>183</v>
      </c>
      <c r="D145" s="237" t="s">
        <v>165</v>
      </c>
      <c r="E145" s="238" t="s">
        <v>349</v>
      </c>
      <c r="F145" s="239" t="s">
        <v>350</v>
      </c>
      <c r="G145" s="240" t="s">
        <v>175</v>
      </c>
      <c r="H145" s="241">
        <v>64</v>
      </c>
      <c r="I145" s="242"/>
      <c r="J145" s="243">
        <f>ROUND(I145*H145,2)</f>
        <v>0</v>
      </c>
      <c r="K145" s="244"/>
      <c r="L145" s="245"/>
      <c r="M145" s="246" t="s">
        <v>1</v>
      </c>
      <c r="N145" s="247" t="s">
        <v>41</v>
      </c>
      <c r="O145" s="87"/>
      <c r="P145" s="206">
        <f>O145*H145</f>
        <v>0</v>
      </c>
      <c r="Q145" s="206">
        <v>0.00014999999999999999</v>
      </c>
      <c r="R145" s="206">
        <f>Q145*H145</f>
        <v>0.0095999999999999992</v>
      </c>
      <c r="S145" s="206">
        <v>0</v>
      </c>
      <c r="T145" s="207">
        <f>S145*H145</f>
        <v>0</v>
      </c>
      <c r="U145" s="34"/>
      <c r="V145" s="34"/>
      <c r="W145" s="34"/>
      <c r="X145" s="34"/>
      <c r="Y145" s="34"/>
      <c r="Z145" s="34"/>
      <c r="AA145" s="34"/>
      <c r="AB145" s="34"/>
      <c r="AC145" s="34"/>
      <c r="AD145" s="34"/>
      <c r="AE145" s="34"/>
      <c r="AR145" s="208" t="s">
        <v>178</v>
      </c>
      <c r="AT145" s="208" t="s">
        <v>165</v>
      </c>
      <c r="AU145" s="208" t="s">
        <v>76</v>
      </c>
      <c r="AY145" s="13" t="s">
        <v>133</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132</v>
      </c>
      <c r="BM145" s="208" t="s">
        <v>351</v>
      </c>
    </row>
    <row r="146" s="2" customFormat="1">
      <c r="A146" s="34"/>
      <c r="B146" s="35"/>
      <c r="C146" s="36"/>
      <c r="D146" s="210" t="s">
        <v>135</v>
      </c>
      <c r="E146" s="36"/>
      <c r="F146" s="211" t="s">
        <v>350</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135</v>
      </c>
      <c r="AU146" s="13" t="s">
        <v>76</v>
      </c>
    </row>
    <row r="147" s="10" customFormat="1">
      <c r="A147" s="10"/>
      <c r="B147" s="215"/>
      <c r="C147" s="216"/>
      <c r="D147" s="210" t="s">
        <v>137</v>
      </c>
      <c r="E147" s="217" t="s">
        <v>1</v>
      </c>
      <c r="F147" s="218" t="s">
        <v>348</v>
      </c>
      <c r="G147" s="216"/>
      <c r="H147" s="219">
        <v>64</v>
      </c>
      <c r="I147" s="220"/>
      <c r="J147" s="216"/>
      <c r="K147" s="216"/>
      <c r="L147" s="221"/>
      <c r="M147" s="222"/>
      <c r="N147" s="223"/>
      <c r="O147" s="223"/>
      <c r="P147" s="223"/>
      <c r="Q147" s="223"/>
      <c r="R147" s="223"/>
      <c r="S147" s="223"/>
      <c r="T147" s="224"/>
      <c r="U147" s="10"/>
      <c r="V147" s="10"/>
      <c r="W147" s="10"/>
      <c r="X147" s="10"/>
      <c r="Y147" s="10"/>
      <c r="Z147" s="10"/>
      <c r="AA147" s="10"/>
      <c r="AB147" s="10"/>
      <c r="AC147" s="10"/>
      <c r="AD147" s="10"/>
      <c r="AE147" s="10"/>
      <c r="AT147" s="225" t="s">
        <v>137</v>
      </c>
      <c r="AU147" s="225" t="s">
        <v>76</v>
      </c>
      <c r="AV147" s="10" t="s">
        <v>85</v>
      </c>
      <c r="AW147" s="10" t="s">
        <v>32</v>
      </c>
      <c r="AX147" s="10" t="s">
        <v>83</v>
      </c>
      <c r="AY147" s="225" t="s">
        <v>133</v>
      </c>
    </row>
    <row r="148" s="2" customFormat="1" ht="14.4" customHeight="1">
      <c r="A148" s="34"/>
      <c r="B148" s="35"/>
      <c r="C148" s="237" t="s">
        <v>189</v>
      </c>
      <c r="D148" s="237" t="s">
        <v>165</v>
      </c>
      <c r="E148" s="238" t="s">
        <v>222</v>
      </c>
      <c r="F148" s="239" t="s">
        <v>223</v>
      </c>
      <c r="G148" s="240" t="s">
        <v>175</v>
      </c>
      <c r="H148" s="241">
        <v>24</v>
      </c>
      <c r="I148" s="242"/>
      <c r="J148" s="243">
        <f>ROUND(I148*H148,2)</f>
        <v>0</v>
      </c>
      <c r="K148" s="244"/>
      <c r="L148" s="245"/>
      <c r="M148" s="246" t="s">
        <v>1</v>
      </c>
      <c r="N148" s="247" t="s">
        <v>41</v>
      </c>
      <c r="O148" s="87"/>
      <c r="P148" s="206">
        <f>O148*H148</f>
        <v>0</v>
      </c>
      <c r="Q148" s="206">
        <v>0.00018000000000000001</v>
      </c>
      <c r="R148" s="206">
        <f>Q148*H148</f>
        <v>0.0043200000000000001</v>
      </c>
      <c r="S148" s="206">
        <v>0</v>
      </c>
      <c r="T148" s="207">
        <f>S148*H148</f>
        <v>0</v>
      </c>
      <c r="U148" s="34"/>
      <c r="V148" s="34"/>
      <c r="W148" s="34"/>
      <c r="X148" s="34"/>
      <c r="Y148" s="34"/>
      <c r="Z148" s="34"/>
      <c r="AA148" s="34"/>
      <c r="AB148" s="34"/>
      <c r="AC148" s="34"/>
      <c r="AD148" s="34"/>
      <c r="AE148" s="34"/>
      <c r="AR148" s="208" t="s">
        <v>178</v>
      </c>
      <c r="AT148" s="208" t="s">
        <v>165</v>
      </c>
      <c r="AU148" s="208" t="s">
        <v>76</v>
      </c>
      <c r="AY148" s="13" t="s">
        <v>133</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132</v>
      </c>
      <c r="BM148" s="208" t="s">
        <v>352</v>
      </c>
    </row>
    <row r="149" s="2" customFormat="1">
      <c r="A149" s="34"/>
      <c r="B149" s="35"/>
      <c r="C149" s="36"/>
      <c r="D149" s="210" t="s">
        <v>135</v>
      </c>
      <c r="E149" s="36"/>
      <c r="F149" s="211" t="s">
        <v>223</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135</v>
      </c>
      <c r="AU149" s="13" t="s">
        <v>76</v>
      </c>
    </row>
    <row r="150" s="2" customFormat="1" ht="14.4" customHeight="1">
      <c r="A150" s="34"/>
      <c r="B150" s="35"/>
      <c r="C150" s="237" t="s">
        <v>194</v>
      </c>
      <c r="D150" s="237" t="s">
        <v>165</v>
      </c>
      <c r="E150" s="238" t="s">
        <v>353</v>
      </c>
      <c r="F150" s="239" t="s">
        <v>354</v>
      </c>
      <c r="G150" s="240" t="s">
        <v>175</v>
      </c>
      <c r="H150" s="241">
        <v>48</v>
      </c>
      <c r="I150" s="242"/>
      <c r="J150" s="243">
        <f>ROUND(I150*H150,2)</f>
        <v>0</v>
      </c>
      <c r="K150" s="244"/>
      <c r="L150" s="245"/>
      <c r="M150" s="246" t="s">
        <v>1</v>
      </c>
      <c r="N150" s="247" t="s">
        <v>41</v>
      </c>
      <c r="O150" s="87"/>
      <c r="P150" s="206">
        <f>O150*H150</f>
        <v>0</v>
      </c>
      <c r="Q150" s="206">
        <v>0.00040999999999999999</v>
      </c>
      <c r="R150" s="206">
        <f>Q150*H150</f>
        <v>0.01968</v>
      </c>
      <c r="S150" s="206">
        <v>0</v>
      </c>
      <c r="T150" s="207">
        <f>S150*H150</f>
        <v>0</v>
      </c>
      <c r="U150" s="34"/>
      <c r="V150" s="34"/>
      <c r="W150" s="34"/>
      <c r="X150" s="34"/>
      <c r="Y150" s="34"/>
      <c r="Z150" s="34"/>
      <c r="AA150" s="34"/>
      <c r="AB150" s="34"/>
      <c r="AC150" s="34"/>
      <c r="AD150" s="34"/>
      <c r="AE150" s="34"/>
      <c r="AR150" s="208" t="s">
        <v>178</v>
      </c>
      <c r="AT150" s="208" t="s">
        <v>165</v>
      </c>
      <c r="AU150" s="208" t="s">
        <v>76</v>
      </c>
      <c r="AY150" s="13" t="s">
        <v>133</v>
      </c>
      <c r="BE150" s="209">
        <f>IF(N150="základní",J150,0)</f>
        <v>0</v>
      </c>
      <c r="BF150" s="209">
        <f>IF(N150="snížená",J150,0)</f>
        <v>0</v>
      </c>
      <c r="BG150" s="209">
        <f>IF(N150="zákl. přenesená",J150,0)</f>
        <v>0</v>
      </c>
      <c r="BH150" s="209">
        <f>IF(N150="sníž. přenesená",J150,0)</f>
        <v>0</v>
      </c>
      <c r="BI150" s="209">
        <f>IF(N150="nulová",J150,0)</f>
        <v>0</v>
      </c>
      <c r="BJ150" s="13" t="s">
        <v>83</v>
      </c>
      <c r="BK150" s="209">
        <f>ROUND(I150*H150,2)</f>
        <v>0</v>
      </c>
      <c r="BL150" s="13" t="s">
        <v>132</v>
      </c>
      <c r="BM150" s="208" t="s">
        <v>355</v>
      </c>
    </row>
    <row r="151" s="2" customFormat="1">
      <c r="A151" s="34"/>
      <c r="B151" s="35"/>
      <c r="C151" s="36"/>
      <c r="D151" s="210" t="s">
        <v>135</v>
      </c>
      <c r="E151" s="36"/>
      <c r="F151" s="211" t="s">
        <v>354</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135</v>
      </c>
      <c r="AU151" s="13" t="s">
        <v>76</v>
      </c>
    </row>
    <row r="152" s="2" customFormat="1" ht="14.4" customHeight="1">
      <c r="A152" s="34"/>
      <c r="B152" s="35"/>
      <c r="C152" s="237" t="s">
        <v>198</v>
      </c>
      <c r="D152" s="237" t="s">
        <v>165</v>
      </c>
      <c r="E152" s="238" t="s">
        <v>356</v>
      </c>
      <c r="F152" s="239" t="s">
        <v>357</v>
      </c>
      <c r="G152" s="240" t="s">
        <v>175</v>
      </c>
      <c r="H152" s="241">
        <v>48</v>
      </c>
      <c r="I152" s="242"/>
      <c r="J152" s="243">
        <f>ROUND(I152*H152,2)</f>
        <v>0</v>
      </c>
      <c r="K152" s="244"/>
      <c r="L152" s="245"/>
      <c r="M152" s="246" t="s">
        <v>1</v>
      </c>
      <c r="N152" s="247" t="s">
        <v>41</v>
      </c>
      <c r="O152" s="87"/>
      <c r="P152" s="206">
        <f>O152*H152</f>
        <v>0</v>
      </c>
      <c r="Q152" s="206">
        <v>5.0000000000000002E-05</v>
      </c>
      <c r="R152" s="206">
        <f>Q152*H152</f>
        <v>0.0024000000000000002</v>
      </c>
      <c r="S152" s="206">
        <v>0</v>
      </c>
      <c r="T152" s="207">
        <f>S152*H152</f>
        <v>0</v>
      </c>
      <c r="U152" s="34"/>
      <c r="V152" s="34"/>
      <c r="W152" s="34"/>
      <c r="X152" s="34"/>
      <c r="Y152" s="34"/>
      <c r="Z152" s="34"/>
      <c r="AA152" s="34"/>
      <c r="AB152" s="34"/>
      <c r="AC152" s="34"/>
      <c r="AD152" s="34"/>
      <c r="AE152" s="34"/>
      <c r="AR152" s="208" t="s">
        <v>178</v>
      </c>
      <c r="AT152" s="208" t="s">
        <v>165</v>
      </c>
      <c r="AU152" s="208" t="s">
        <v>76</v>
      </c>
      <c r="AY152" s="13" t="s">
        <v>133</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132</v>
      </c>
      <c r="BM152" s="208" t="s">
        <v>358</v>
      </c>
    </row>
    <row r="153" s="2" customFormat="1">
      <c r="A153" s="34"/>
      <c r="B153" s="35"/>
      <c r="C153" s="36"/>
      <c r="D153" s="210" t="s">
        <v>135</v>
      </c>
      <c r="E153" s="36"/>
      <c r="F153" s="211" t="s">
        <v>357</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135</v>
      </c>
      <c r="AU153" s="13" t="s">
        <v>76</v>
      </c>
    </row>
    <row r="154" s="2" customFormat="1" ht="14.4" customHeight="1">
      <c r="A154" s="34"/>
      <c r="B154" s="35"/>
      <c r="C154" s="196" t="s">
        <v>202</v>
      </c>
      <c r="D154" s="196" t="s">
        <v>128</v>
      </c>
      <c r="E154" s="197" t="s">
        <v>359</v>
      </c>
      <c r="F154" s="198" t="s">
        <v>360</v>
      </c>
      <c r="G154" s="199" t="s">
        <v>361</v>
      </c>
      <c r="H154" s="200">
        <v>142</v>
      </c>
      <c r="I154" s="201"/>
      <c r="J154" s="202">
        <f>ROUND(I154*H154,2)</f>
        <v>0</v>
      </c>
      <c r="K154" s="203"/>
      <c r="L154" s="40"/>
      <c r="M154" s="204" t="s">
        <v>1</v>
      </c>
      <c r="N154" s="205" t="s">
        <v>41</v>
      </c>
      <c r="O154" s="87"/>
      <c r="P154" s="206">
        <f>O154*H154</f>
        <v>0</v>
      </c>
      <c r="Q154" s="206">
        <v>0</v>
      </c>
      <c r="R154" s="206">
        <f>Q154*H154</f>
        <v>0</v>
      </c>
      <c r="S154" s="206">
        <v>0</v>
      </c>
      <c r="T154" s="207">
        <f>S154*H154</f>
        <v>0</v>
      </c>
      <c r="U154" s="34"/>
      <c r="V154" s="34"/>
      <c r="W154" s="34"/>
      <c r="X154" s="34"/>
      <c r="Y154" s="34"/>
      <c r="Z154" s="34"/>
      <c r="AA154" s="34"/>
      <c r="AB154" s="34"/>
      <c r="AC154" s="34"/>
      <c r="AD154" s="34"/>
      <c r="AE154" s="34"/>
      <c r="AR154" s="208" t="s">
        <v>132</v>
      </c>
      <c r="AT154" s="208" t="s">
        <v>128</v>
      </c>
      <c r="AU154" s="208" t="s">
        <v>76</v>
      </c>
      <c r="AY154" s="13" t="s">
        <v>133</v>
      </c>
      <c r="BE154" s="209">
        <f>IF(N154="základní",J154,0)</f>
        <v>0</v>
      </c>
      <c r="BF154" s="209">
        <f>IF(N154="snížená",J154,0)</f>
        <v>0</v>
      </c>
      <c r="BG154" s="209">
        <f>IF(N154="zákl. přenesená",J154,0)</f>
        <v>0</v>
      </c>
      <c r="BH154" s="209">
        <f>IF(N154="sníž. přenesená",J154,0)</f>
        <v>0</v>
      </c>
      <c r="BI154" s="209">
        <f>IF(N154="nulová",J154,0)</f>
        <v>0</v>
      </c>
      <c r="BJ154" s="13" t="s">
        <v>83</v>
      </c>
      <c r="BK154" s="209">
        <f>ROUND(I154*H154,2)</f>
        <v>0</v>
      </c>
      <c r="BL154" s="13" t="s">
        <v>132</v>
      </c>
      <c r="BM154" s="208" t="s">
        <v>362</v>
      </c>
    </row>
    <row r="155" s="2" customFormat="1">
      <c r="A155" s="34"/>
      <c r="B155" s="35"/>
      <c r="C155" s="36"/>
      <c r="D155" s="210" t="s">
        <v>135</v>
      </c>
      <c r="E155" s="36"/>
      <c r="F155" s="211" t="s">
        <v>363</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135</v>
      </c>
      <c r="AU155" s="13" t="s">
        <v>76</v>
      </c>
    </row>
    <row r="156" s="10" customFormat="1">
      <c r="A156" s="10"/>
      <c r="B156" s="215"/>
      <c r="C156" s="216"/>
      <c r="D156" s="210" t="s">
        <v>137</v>
      </c>
      <c r="E156" s="217" t="s">
        <v>1</v>
      </c>
      <c r="F156" s="218" t="s">
        <v>364</v>
      </c>
      <c r="G156" s="216"/>
      <c r="H156" s="219">
        <v>142</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137</v>
      </c>
      <c r="AU156" s="225" t="s">
        <v>76</v>
      </c>
      <c r="AV156" s="10" t="s">
        <v>85</v>
      </c>
      <c r="AW156" s="10" t="s">
        <v>32</v>
      </c>
      <c r="AX156" s="10" t="s">
        <v>83</v>
      </c>
      <c r="AY156" s="225" t="s">
        <v>133</v>
      </c>
    </row>
    <row r="157" s="2" customFormat="1" ht="14.4" customHeight="1">
      <c r="A157" s="34"/>
      <c r="B157" s="35"/>
      <c r="C157" s="196" t="s">
        <v>207</v>
      </c>
      <c r="D157" s="196" t="s">
        <v>128</v>
      </c>
      <c r="E157" s="197" t="s">
        <v>365</v>
      </c>
      <c r="F157" s="198" t="s">
        <v>366</v>
      </c>
      <c r="G157" s="199" t="s">
        <v>361</v>
      </c>
      <c r="H157" s="200">
        <v>36</v>
      </c>
      <c r="I157" s="201"/>
      <c r="J157" s="202">
        <f>ROUND(I157*H157,2)</f>
        <v>0</v>
      </c>
      <c r="K157" s="203"/>
      <c r="L157" s="40"/>
      <c r="M157" s="204" t="s">
        <v>1</v>
      </c>
      <c r="N157" s="205" t="s">
        <v>41</v>
      </c>
      <c r="O157" s="87"/>
      <c r="P157" s="206">
        <f>O157*H157</f>
        <v>0</v>
      </c>
      <c r="Q157" s="206">
        <v>0</v>
      </c>
      <c r="R157" s="206">
        <f>Q157*H157</f>
        <v>0</v>
      </c>
      <c r="S157" s="206">
        <v>0</v>
      </c>
      <c r="T157" s="207">
        <f>S157*H157</f>
        <v>0</v>
      </c>
      <c r="U157" s="34"/>
      <c r="V157" s="34"/>
      <c r="W157" s="34"/>
      <c r="X157" s="34"/>
      <c r="Y157" s="34"/>
      <c r="Z157" s="34"/>
      <c r="AA157" s="34"/>
      <c r="AB157" s="34"/>
      <c r="AC157" s="34"/>
      <c r="AD157" s="34"/>
      <c r="AE157" s="34"/>
      <c r="AR157" s="208" t="s">
        <v>132</v>
      </c>
      <c r="AT157" s="208" t="s">
        <v>128</v>
      </c>
      <c r="AU157" s="208" t="s">
        <v>76</v>
      </c>
      <c r="AY157" s="13" t="s">
        <v>133</v>
      </c>
      <c r="BE157" s="209">
        <f>IF(N157="základní",J157,0)</f>
        <v>0</v>
      </c>
      <c r="BF157" s="209">
        <f>IF(N157="snížená",J157,0)</f>
        <v>0</v>
      </c>
      <c r="BG157" s="209">
        <f>IF(N157="zákl. přenesená",J157,0)</f>
        <v>0</v>
      </c>
      <c r="BH157" s="209">
        <f>IF(N157="sníž. přenesená",J157,0)</f>
        <v>0</v>
      </c>
      <c r="BI157" s="209">
        <f>IF(N157="nulová",J157,0)</f>
        <v>0</v>
      </c>
      <c r="BJ157" s="13" t="s">
        <v>83</v>
      </c>
      <c r="BK157" s="209">
        <f>ROUND(I157*H157,2)</f>
        <v>0</v>
      </c>
      <c r="BL157" s="13" t="s">
        <v>132</v>
      </c>
      <c r="BM157" s="208" t="s">
        <v>367</v>
      </c>
    </row>
    <row r="158" s="2" customFormat="1">
      <c r="A158" s="34"/>
      <c r="B158" s="35"/>
      <c r="C158" s="36"/>
      <c r="D158" s="210" t="s">
        <v>135</v>
      </c>
      <c r="E158" s="36"/>
      <c r="F158" s="211" t="s">
        <v>368</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135</v>
      </c>
      <c r="AU158" s="13" t="s">
        <v>76</v>
      </c>
    </row>
    <row r="159" s="2" customFormat="1" ht="14.4" customHeight="1">
      <c r="A159" s="34"/>
      <c r="B159" s="35"/>
      <c r="C159" s="196" t="s">
        <v>8</v>
      </c>
      <c r="D159" s="196" t="s">
        <v>128</v>
      </c>
      <c r="E159" s="197" t="s">
        <v>369</v>
      </c>
      <c r="F159" s="198" t="s">
        <v>370</v>
      </c>
      <c r="G159" s="199" t="s">
        <v>322</v>
      </c>
      <c r="H159" s="200">
        <v>3140</v>
      </c>
      <c r="I159" s="201"/>
      <c r="J159" s="202">
        <f>ROUND(I159*H159,2)</f>
        <v>0</v>
      </c>
      <c r="K159" s="203"/>
      <c r="L159" s="40"/>
      <c r="M159" s="204" t="s">
        <v>1</v>
      </c>
      <c r="N159" s="205" t="s">
        <v>41</v>
      </c>
      <c r="O159" s="87"/>
      <c r="P159" s="206">
        <f>O159*H159</f>
        <v>0</v>
      </c>
      <c r="Q159" s="206">
        <v>0</v>
      </c>
      <c r="R159" s="206">
        <f>Q159*H159</f>
        <v>0</v>
      </c>
      <c r="S159" s="206">
        <v>0</v>
      </c>
      <c r="T159" s="207">
        <f>S159*H159</f>
        <v>0</v>
      </c>
      <c r="U159" s="34"/>
      <c r="V159" s="34"/>
      <c r="W159" s="34"/>
      <c r="X159" s="34"/>
      <c r="Y159" s="34"/>
      <c r="Z159" s="34"/>
      <c r="AA159" s="34"/>
      <c r="AB159" s="34"/>
      <c r="AC159" s="34"/>
      <c r="AD159" s="34"/>
      <c r="AE159" s="34"/>
      <c r="AR159" s="208" t="s">
        <v>132</v>
      </c>
      <c r="AT159" s="208" t="s">
        <v>128</v>
      </c>
      <c r="AU159" s="208" t="s">
        <v>76</v>
      </c>
      <c r="AY159" s="13" t="s">
        <v>133</v>
      </c>
      <c r="BE159" s="209">
        <f>IF(N159="základní",J159,0)</f>
        <v>0</v>
      </c>
      <c r="BF159" s="209">
        <f>IF(N159="snížená",J159,0)</f>
        <v>0</v>
      </c>
      <c r="BG159" s="209">
        <f>IF(N159="zákl. přenesená",J159,0)</f>
        <v>0</v>
      </c>
      <c r="BH159" s="209">
        <f>IF(N159="sníž. přenesená",J159,0)</f>
        <v>0</v>
      </c>
      <c r="BI159" s="209">
        <f>IF(N159="nulová",J159,0)</f>
        <v>0</v>
      </c>
      <c r="BJ159" s="13" t="s">
        <v>83</v>
      </c>
      <c r="BK159" s="209">
        <f>ROUND(I159*H159,2)</f>
        <v>0</v>
      </c>
      <c r="BL159" s="13" t="s">
        <v>132</v>
      </c>
      <c r="BM159" s="208" t="s">
        <v>371</v>
      </c>
    </row>
    <row r="160" s="2" customFormat="1">
      <c r="A160" s="34"/>
      <c r="B160" s="35"/>
      <c r="C160" s="36"/>
      <c r="D160" s="210" t="s">
        <v>135</v>
      </c>
      <c r="E160" s="36"/>
      <c r="F160" s="211" t="s">
        <v>372</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135</v>
      </c>
      <c r="AU160" s="13" t="s">
        <v>76</v>
      </c>
    </row>
    <row r="161" s="10" customFormat="1">
      <c r="A161" s="10"/>
      <c r="B161" s="215"/>
      <c r="C161" s="216"/>
      <c r="D161" s="210" t="s">
        <v>137</v>
      </c>
      <c r="E161" s="217" t="s">
        <v>1</v>
      </c>
      <c r="F161" s="218" t="s">
        <v>373</v>
      </c>
      <c r="G161" s="216"/>
      <c r="H161" s="219">
        <v>3140</v>
      </c>
      <c r="I161" s="220"/>
      <c r="J161" s="216"/>
      <c r="K161" s="216"/>
      <c r="L161" s="221"/>
      <c r="M161" s="222"/>
      <c r="N161" s="223"/>
      <c r="O161" s="223"/>
      <c r="P161" s="223"/>
      <c r="Q161" s="223"/>
      <c r="R161" s="223"/>
      <c r="S161" s="223"/>
      <c r="T161" s="224"/>
      <c r="U161" s="10"/>
      <c r="V161" s="10"/>
      <c r="W161" s="10"/>
      <c r="X161" s="10"/>
      <c r="Y161" s="10"/>
      <c r="Z161" s="10"/>
      <c r="AA161" s="10"/>
      <c r="AB161" s="10"/>
      <c r="AC161" s="10"/>
      <c r="AD161" s="10"/>
      <c r="AE161" s="10"/>
      <c r="AT161" s="225" t="s">
        <v>137</v>
      </c>
      <c r="AU161" s="225" t="s">
        <v>76</v>
      </c>
      <c r="AV161" s="10" t="s">
        <v>85</v>
      </c>
      <c r="AW161" s="10" t="s">
        <v>32</v>
      </c>
      <c r="AX161" s="10" t="s">
        <v>83</v>
      </c>
      <c r="AY161" s="225" t="s">
        <v>133</v>
      </c>
    </row>
    <row r="162" s="2" customFormat="1" ht="14.4" customHeight="1">
      <c r="A162" s="34"/>
      <c r="B162" s="35"/>
      <c r="C162" s="196" t="s">
        <v>216</v>
      </c>
      <c r="D162" s="196" t="s">
        <v>128</v>
      </c>
      <c r="E162" s="197" t="s">
        <v>374</v>
      </c>
      <c r="F162" s="198" t="s">
        <v>375</v>
      </c>
      <c r="G162" s="199" t="s">
        <v>322</v>
      </c>
      <c r="H162" s="200">
        <v>3140</v>
      </c>
      <c r="I162" s="201"/>
      <c r="J162" s="202">
        <f>ROUND(I162*H162,2)</f>
        <v>0</v>
      </c>
      <c r="K162" s="203"/>
      <c r="L162" s="40"/>
      <c r="M162" s="204" t="s">
        <v>1</v>
      </c>
      <c r="N162" s="205" t="s">
        <v>41</v>
      </c>
      <c r="O162" s="87"/>
      <c r="P162" s="206">
        <f>O162*H162</f>
        <v>0</v>
      </c>
      <c r="Q162" s="206">
        <v>0</v>
      </c>
      <c r="R162" s="206">
        <f>Q162*H162</f>
        <v>0</v>
      </c>
      <c r="S162" s="206">
        <v>0</v>
      </c>
      <c r="T162" s="207">
        <f>S162*H162</f>
        <v>0</v>
      </c>
      <c r="U162" s="34"/>
      <c r="V162" s="34"/>
      <c r="W162" s="34"/>
      <c r="X162" s="34"/>
      <c r="Y162" s="34"/>
      <c r="Z162" s="34"/>
      <c r="AA162" s="34"/>
      <c r="AB162" s="34"/>
      <c r="AC162" s="34"/>
      <c r="AD162" s="34"/>
      <c r="AE162" s="34"/>
      <c r="AR162" s="208" t="s">
        <v>132</v>
      </c>
      <c r="AT162" s="208" t="s">
        <v>128</v>
      </c>
      <c r="AU162" s="208" t="s">
        <v>76</v>
      </c>
      <c r="AY162" s="13" t="s">
        <v>133</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132</v>
      </c>
      <c r="BM162" s="208" t="s">
        <v>376</v>
      </c>
    </row>
    <row r="163" s="2" customFormat="1">
      <c r="A163" s="34"/>
      <c r="B163" s="35"/>
      <c r="C163" s="36"/>
      <c r="D163" s="210" t="s">
        <v>135</v>
      </c>
      <c r="E163" s="36"/>
      <c r="F163" s="211" t="s">
        <v>377</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135</v>
      </c>
      <c r="AU163" s="13" t="s">
        <v>76</v>
      </c>
    </row>
    <row r="164" s="10" customFormat="1">
      <c r="A164" s="10"/>
      <c r="B164" s="215"/>
      <c r="C164" s="216"/>
      <c r="D164" s="210" t="s">
        <v>137</v>
      </c>
      <c r="E164" s="217" t="s">
        <v>1</v>
      </c>
      <c r="F164" s="218" t="s">
        <v>373</v>
      </c>
      <c r="G164" s="216"/>
      <c r="H164" s="219">
        <v>3140</v>
      </c>
      <c r="I164" s="220"/>
      <c r="J164" s="216"/>
      <c r="K164" s="216"/>
      <c r="L164" s="221"/>
      <c r="M164" s="222"/>
      <c r="N164" s="223"/>
      <c r="O164" s="223"/>
      <c r="P164" s="223"/>
      <c r="Q164" s="223"/>
      <c r="R164" s="223"/>
      <c r="S164" s="223"/>
      <c r="T164" s="224"/>
      <c r="U164" s="10"/>
      <c r="V164" s="10"/>
      <c r="W164" s="10"/>
      <c r="X164" s="10"/>
      <c r="Y164" s="10"/>
      <c r="Z164" s="10"/>
      <c r="AA164" s="10"/>
      <c r="AB164" s="10"/>
      <c r="AC164" s="10"/>
      <c r="AD164" s="10"/>
      <c r="AE164" s="10"/>
      <c r="AT164" s="225" t="s">
        <v>137</v>
      </c>
      <c r="AU164" s="225" t="s">
        <v>76</v>
      </c>
      <c r="AV164" s="10" t="s">
        <v>85</v>
      </c>
      <c r="AW164" s="10" t="s">
        <v>32</v>
      </c>
      <c r="AX164" s="10" t="s">
        <v>83</v>
      </c>
      <c r="AY164" s="225" t="s">
        <v>133</v>
      </c>
    </row>
    <row r="165" s="2" customFormat="1" ht="14.4" customHeight="1">
      <c r="A165" s="34"/>
      <c r="B165" s="35"/>
      <c r="C165" s="196" t="s">
        <v>221</v>
      </c>
      <c r="D165" s="196" t="s">
        <v>128</v>
      </c>
      <c r="E165" s="197" t="s">
        <v>378</v>
      </c>
      <c r="F165" s="198" t="s">
        <v>379</v>
      </c>
      <c r="G165" s="199" t="s">
        <v>361</v>
      </c>
      <c r="H165" s="200">
        <v>18</v>
      </c>
      <c r="I165" s="201"/>
      <c r="J165" s="202">
        <f>ROUND(I165*H165,2)</f>
        <v>0</v>
      </c>
      <c r="K165" s="203"/>
      <c r="L165" s="40"/>
      <c r="M165" s="204" t="s">
        <v>1</v>
      </c>
      <c r="N165" s="205" t="s">
        <v>41</v>
      </c>
      <c r="O165" s="87"/>
      <c r="P165" s="206">
        <f>O165*H165</f>
        <v>0</v>
      </c>
      <c r="Q165" s="206">
        <v>0</v>
      </c>
      <c r="R165" s="206">
        <f>Q165*H165</f>
        <v>0</v>
      </c>
      <c r="S165" s="206">
        <v>0</v>
      </c>
      <c r="T165" s="207">
        <f>S165*H165</f>
        <v>0</v>
      </c>
      <c r="U165" s="34"/>
      <c r="V165" s="34"/>
      <c r="W165" s="34"/>
      <c r="X165" s="34"/>
      <c r="Y165" s="34"/>
      <c r="Z165" s="34"/>
      <c r="AA165" s="34"/>
      <c r="AB165" s="34"/>
      <c r="AC165" s="34"/>
      <c r="AD165" s="34"/>
      <c r="AE165" s="34"/>
      <c r="AR165" s="208" t="s">
        <v>132</v>
      </c>
      <c r="AT165" s="208" t="s">
        <v>128</v>
      </c>
      <c r="AU165" s="208" t="s">
        <v>76</v>
      </c>
      <c r="AY165" s="13" t="s">
        <v>133</v>
      </c>
      <c r="BE165" s="209">
        <f>IF(N165="základní",J165,0)</f>
        <v>0</v>
      </c>
      <c r="BF165" s="209">
        <f>IF(N165="snížená",J165,0)</f>
        <v>0</v>
      </c>
      <c r="BG165" s="209">
        <f>IF(N165="zákl. přenesená",J165,0)</f>
        <v>0</v>
      </c>
      <c r="BH165" s="209">
        <f>IF(N165="sníž. přenesená",J165,0)</f>
        <v>0</v>
      </c>
      <c r="BI165" s="209">
        <f>IF(N165="nulová",J165,0)</f>
        <v>0</v>
      </c>
      <c r="BJ165" s="13" t="s">
        <v>83</v>
      </c>
      <c r="BK165" s="209">
        <f>ROUND(I165*H165,2)</f>
        <v>0</v>
      </c>
      <c r="BL165" s="13" t="s">
        <v>132</v>
      </c>
      <c r="BM165" s="208" t="s">
        <v>380</v>
      </c>
    </row>
    <row r="166" s="2" customFormat="1">
      <c r="A166" s="34"/>
      <c r="B166" s="35"/>
      <c r="C166" s="36"/>
      <c r="D166" s="210" t="s">
        <v>135</v>
      </c>
      <c r="E166" s="36"/>
      <c r="F166" s="211" t="s">
        <v>381</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135</v>
      </c>
      <c r="AU166" s="13" t="s">
        <v>76</v>
      </c>
    </row>
    <row r="167" s="10" customFormat="1">
      <c r="A167" s="10"/>
      <c r="B167" s="215"/>
      <c r="C167" s="216"/>
      <c r="D167" s="210" t="s">
        <v>137</v>
      </c>
      <c r="E167" s="217" t="s">
        <v>1</v>
      </c>
      <c r="F167" s="218" t="s">
        <v>382</v>
      </c>
      <c r="G167" s="216"/>
      <c r="H167" s="219">
        <v>18</v>
      </c>
      <c r="I167" s="220"/>
      <c r="J167" s="216"/>
      <c r="K167" s="216"/>
      <c r="L167" s="221"/>
      <c r="M167" s="222"/>
      <c r="N167" s="223"/>
      <c r="O167" s="223"/>
      <c r="P167" s="223"/>
      <c r="Q167" s="223"/>
      <c r="R167" s="223"/>
      <c r="S167" s="223"/>
      <c r="T167" s="224"/>
      <c r="U167" s="10"/>
      <c r="V167" s="10"/>
      <c r="W167" s="10"/>
      <c r="X167" s="10"/>
      <c r="Y167" s="10"/>
      <c r="Z167" s="10"/>
      <c r="AA167" s="10"/>
      <c r="AB167" s="10"/>
      <c r="AC167" s="10"/>
      <c r="AD167" s="10"/>
      <c r="AE167" s="10"/>
      <c r="AT167" s="225" t="s">
        <v>137</v>
      </c>
      <c r="AU167" s="225" t="s">
        <v>76</v>
      </c>
      <c r="AV167" s="10" t="s">
        <v>85</v>
      </c>
      <c r="AW167" s="10" t="s">
        <v>32</v>
      </c>
      <c r="AX167" s="10" t="s">
        <v>83</v>
      </c>
      <c r="AY167" s="225" t="s">
        <v>133</v>
      </c>
    </row>
    <row r="168" s="2" customFormat="1" ht="14.4" customHeight="1">
      <c r="A168" s="34"/>
      <c r="B168" s="35"/>
      <c r="C168" s="196" t="s">
        <v>226</v>
      </c>
      <c r="D168" s="196" t="s">
        <v>128</v>
      </c>
      <c r="E168" s="197" t="s">
        <v>383</v>
      </c>
      <c r="F168" s="198" t="s">
        <v>384</v>
      </c>
      <c r="G168" s="199" t="s">
        <v>322</v>
      </c>
      <c r="H168" s="200">
        <v>804</v>
      </c>
      <c r="I168" s="201"/>
      <c r="J168" s="202">
        <f>ROUND(I168*H168,2)</f>
        <v>0</v>
      </c>
      <c r="K168" s="203"/>
      <c r="L168" s="40"/>
      <c r="M168" s="204" t="s">
        <v>1</v>
      </c>
      <c r="N168" s="205" t="s">
        <v>41</v>
      </c>
      <c r="O168" s="87"/>
      <c r="P168" s="206">
        <f>O168*H168</f>
        <v>0</v>
      </c>
      <c r="Q168" s="206">
        <v>0</v>
      </c>
      <c r="R168" s="206">
        <f>Q168*H168</f>
        <v>0</v>
      </c>
      <c r="S168" s="206">
        <v>0</v>
      </c>
      <c r="T168" s="207">
        <f>S168*H168</f>
        <v>0</v>
      </c>
      <c r="U168" s="34"/>
      <c r="V168" s="34"/>
      <c r="W168" s="34"/>
      <c r="X168" s="34"/>
      <c r="Y168" s="34"/>
      <c r="Z168" s="34"/>
      <c r="AA168" s="34"/>
      <c r="AB168" s="34"/>
      <c r="AC168" s="34"/>
      <c r="AD168" s="34"/>
      <c r="AE168" s="34"/>
      <c r="AR168" s="208" t="s">
        <v>132</v>
      </c>
      <c r="AT168" s="208" t="s">
        <v>128</v>
      </c>
      <c r="AU168" s="208" t="s">
        <v>76</v>
      </c>
      <c r="AY168" s="13" t="s">
        <v>133</v>
      </c>
      <c r="BE168" s="209">
        <f>IF(N168="základní",J168,0)</f>
        <v>0</v>
      </c>
      <c r="BF168" s="209">
        <f>IF(N168="snížená",J168,0)</f>
        <v>0</v>
      </c>
      <c r="BG168" s="209">
        <f>IF(N168="zákl. přenesená",J168,0)</f>
        <v>0</v>
      </c>
      <c r="BH168" s="209">
        <f>IF(N168="sníž. přenesená",J168,0)</f>
        <v>0</v>
      </c>
      <c r="BI168" s="209">
        <f>IF(N168="nulová",J168,0)</f>
        <v>0</v>
      </c>
      <c r="BJ168" s="13" t="s">
        <v>83</v>
      </c>
      <c r="BK168" s="209">
        <f>ROUND(I168*H168,2)</f>
        <v>0</v>
      </c>
      <c r="BL168" s="13" t="s">
        <v>132</v>
      </c>
      <c r="BM168" s="208" t="s">
        <v>385</v>
      </c>
    </row>
    <row r="169" s="2" customFormat="1">
      <c r="A169" s="34"/>
      <c r="B169" s="35"/>
      <c r="C169" s="36"/>
      <c r="D169" s="210" t="s">
        <v>135</v>
      </c>
      <c r="E169" s="36"/>
      <c r="F169" s="211" t="s">
        <v>386</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135</v>
      </c>
      <c r="AU169" s="13" t="s">
        <v>76</v>
      </c>
    </row>
    <row r="170" s="10" customFormat="1">
      <c r="A170" s="10"/>
      <c r="B170" s="215"/>
      <c r="C170" s="216"/>
      <c r="D170" s="210" t="s">
        <v>137</v>
      </c>
      <c r="E170" s="217" t="s">
        <v>1</v>
      </c>
      <c r="F170" s="218" t="s">
        <v>387</v>
      </c>
      <c r="G170" s="216"/>
      <c r="H170" s="219">
        <v>804</v>
      </c>
      <c r="I170" s="220"/>
      <c r="J170" s="216"/>
      <c r="K170" s="216"/>
      <c r="L170" s="221"/>
      <c r="M170" s="222"/>
      <c r="N170" s="223"/>
      <c r="O170" s="223"/>
      <c r="P170" s="223"/>
      <c r="Q170" s="223"/>
      <c r="R170" s="223"/>
      <c r="S170" s="223"/>
      <c r="T170" s="224"/>
      <c r="U170" s="10"/>
      <c r="V170" s="10"/>
      <c r="W170" s="10"/>
      <c r="X170" s="10"/>
      <c r="Y170" s="10"/>
      <c r="Z170" s="10"/>
      <c r="AA170" s="10"/>
      <c r="AB170" s="10"/>
      <c r="AC170" s="10"/>
      <c r="AD170" s="10"/>
      <c r="AE170" s="10"/>
      <c r="AT170" s="225" t="s">
        <v>137</v>
      </c>
      <c r="AU170" s="225" t="s">
        <v>76</v>
      </c>
      <c r="AV170" s="10" t="s">
        <v>85</v>
      </c>
      <c r="AW170" s="10" t="s">
        <v>32</v>
      </c>
      <c r="AX170" s="10" t="s">
        <v>83</v>
      </c>
      <c r="AY170" s="225" t="s">
        <v>133</v>
      </c>
    </row>
    <row r="171" s="2" customFormat="1" ht="14.4" customHeight="1">
      <c r="A171" s="34"/>
      <c r="B171" s="35"/>
      <c r="C171" s="196" t="s">
        <v>231</v>
      </c>
      <c r="D171" s="196" t="s">
        <v>128</v>
      </c>
      <c r="E171" s="197" t="s">
        <v>388</v>
      </c>
      <c r="F171" s="198" t="s">
        <v>389</v>
      </c>
      <c r="G171" s="199" t="s">
        <v>322</v>
      </c>
      <c r="H171" s="200">
        <v>840</v>
      </c>
      <c r="I171" s="201"/>
      <c r="J171" s="202">
        <f>ROUND(I171*H171,2)</f>
        <v>0</v>
      </c>
      <c r="K171" s="203"/>
      <c r="L171" s="40"/>
      <c r="M171" s="204" t="s">
        <v>1</v>
      </c>
      <c r="N171" s="205" t="s">
        <v>41</v>
      </c>
      <c r="O171" s="87"/>
      <c r="P171" s="206">
        <f>O171*H171</f>
        <v>0</v>
      </c>
      <c r="Q171" s="206">
        <v>0</v>
      </c>
      <c r="R171" s="206">
        <f>Q171*H171</f>
        <v>0</v>
      </c>
      <c r="S171" s="206">
        <v>0</v>
      </c>
      <c r="T171" s="207">
        <f>S171*H171</f>
        <v>0</v>
      </c>
      <c r="U171" s="34"/>
      <c r="V171" s="34"/>
      <c r="W171" s="34"/>
      <c r="X171" s="34"/>
      <c r="Y171" s="34"/>
      <c r="Z171" s="34"/>
      <c r="AA171" s="34"/>
      <c r="AB171" s="34"/>
      <c r="AC171" s="34"/>
      <c r="AD171" s="34"/>
      <c r="AE171" s="34"/>
      <c r="AR171" s="208" t="s">
        <v>132</v>
      </c>
      <c r="AT171" s="208" t="s">
        <v>128</v>
      </c>
      <c r="AU171" s="208" t="s">
        <v>76</v>
      </c>
      <c r="AY171" s="13" t="s">
        <v>133</v>
      </c>
      <c r="BE171" s="209">
        <f>IF(N171="základní",J171,0)</f>
        <v>0</v>
      </c>
      <c r="BF171" s="209">
        <f>IF(N171="snížená",J171,0)</f>
        <v>0</v>
      </c>
      <c r="BG171" s="209">
        <f>IF(N171="zákl. přenesená",J171,0)</f>
        <v>0</v>
      </c>
      <c r="BH171" s="209">
        <f>IF(N171="sníž. přenesená",J171,0)</f>
        <v>0</v>
      </c>
      <c r="BI171" s="209">
        <f>IF(N171="nulová",J171,0)</f>
        <v>0</v>
      </c>
      <c r="BJ171" s="13" t="s">
        <v>83</v>
      </c>
      <c r="BK171" s="209">
        <f>ROUND(I171*H171,2)</f>
        <v>0</v>
      </c>
      <c r="BL171" s="13" t="s">
        <v>132</v>
      </c>
      <c r="BM171" s="208" t="s">
        <v>390</v>
      </c>
    </row>
    <row r="172" s="2" customFormat="1">
      <c r="A172" s="34"/>
      <c r="B172" s="35"/>
      <c r="C172" s="36"/>
      <c r="D172" s="210" t="s">
        <v>135</v>
      </c>
      <c r="E172" s="36"/>
      <c r="F172" s="211" t="s">
        <v>391</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135</v>
      </c>
      <c r="AU172" s="13" t="s">
        <v>76</v>
      </c>
    </row>
    <row r="173" s="10" customFormat="1">
      <c r="A173" s="10"/>
      <c r="B173" s="215"/>
      <c r="C173" s="216"/>
      <c r="D173" s="210" t="s">
        <v>137</v>
      </c>
      <c r="E173" s="217" t="s">
        <v>1</v>
      </c>
      <c r="F173" s="218" t="s">
        <v>392</v>
      </c>
      <c r="G173" s="216"/>
      <c r="H173" s="219">
        <v>140</v>
      </c>
      <c r="I173" s="220"/>
      <c r="J173" s="216"/>
      <c r="K173" s="216"/>
      <c r="L173" s="221"/>
      <c r="M173" s="222"/>
      <c r="N173" s="223"/>
      <c r="O173" s="223"/>
      <c r="P173" s="223"/>
      <c r="Q173" s="223"/>
      <c r="R173" s="223"/>
      <c r="S173" s="223"/>
      <c r="T173" s="224"/>
      <c r="U173" s="10"/>
      <c r="V173" s="10"/>
      <c r="W173" s="10"/>
      <c r="X173" s="10"/>
      <c r="Y173" s="10"/>
      <c r="Z173" s="10"/>
      <c r="AA173" s="10"/>
      <c r="AB173" s="10"/>
      <c r="AC173" s="10"/>
      <c r="AD173" s="10"/>
      <c r="AE173" s="10"/>
      <c r="AT173" s="225" t="s">
        <v>137</v>
      </c>
      <c r="AU173" s="225" t="s">
        <v>76</v>
      </c>
      <c r="AV173" s="10" t="s">
        <v>85</v>
      </c>
      <c r="AW173" s="10" t="s">
        <v>32</v>
      </c>
      <c r="AX173" s="10" t="s">
        <v>76</v>
      </c>
      <c r="AY173" s="225" t="s">
        <v>133</v>
      </c>
    </row>
    <row r="174" s="10" customFormat="1">
      <c r="A174" s="10"/>
      <c r="B174" s="215"/>
      <c r="C174" s="216"/>
      <c r="D174" s="210" t="s">
        <v>137</v>
      </c>
      <c r="E174" s="217" t="s">
        <v>1</v>
      </c>
      <c r="F174" s="218" t="s">
        <v>393</v>
      </c>
      <c r="G174" s="216"/>
      <c r="H174" s="219">
        <v>402</v>
      </c>
      <c r="I174" s="220"/>
      <c r="J174" s="216"/>
      <c r="K174" s="216"/>
      <c r="L174" s="221"/>
      <c r="M174" s="222"/>
      <c r="N174" s="223"/>
      <c r="O174" s="223"/>
      <c r="P174" s="223"/>
      <c r="Q174" s="223"/>
      <c r="R174" s="223"/>
      <c r="S174" s="223"/>
      <c r="T174" s="224"/>
      <c r="U174" s="10"/>
      <c r="V174" s="10"/>
      <c r="W174" s="10"/>
      <c r="X174" s="10"/>
      <c r="Y174" s="10"/>
      <c r="Z174" s="10"/>
      <c r="AA174" s="10"/>
      <c r="AB174" s="10"/>
      <c r="AC174" s="10"/>
      <c r="AD174" s="10"/>
      <c r="AE174" s="10"/>
      <c r="AT174" s="225" t="s">
        <v>137</v>
      </c>
      <c r="AU174" s="225" t="s">
        <v>76</v>
      </c>
      <c r="AV174" s="10" t="s">
        <v>85</v>
      </c>
      <c r="AW174" s="10" t="s">
        <v>32</v>
      </c>
      <c r="AX174" s="10" t="s">
        <v>76</v>
      </c>
      <c r="AY174" s="225" t="s">
        <v>133</v>
      </c>
    </row>
    <row r="175" s="10" customFormat="1">
      <c r="A175" s="10"/>
      <c r="B175" s="215"/>
      <c r="C175" s="216"/>
      <c r="D175" s="210" t="s">
        <v>137</v>
      </c>
      <c r="E175" s="217" t="s">
        <v>1</v>
      </c>
      <c r="F175" s="218" t="s">
        <v>394</v>
      </c>
      <c r="G175" s="216"/>
      <c r="H175" s="219">
        <v>298</v>
      </c>
      <c r="I175" s="220"/>
      <c r="J175" s="216"/>
      <c r="K175" s="216"/>
      <c r="L175" s="221"/>
      <c r="M175" s="222"/>
      <c r="N175" s="223"/>
      <c r="O175" s="223"/>
      <c r="P175" s="223"/>
      <c r="Q175" s="223"/>
      <c r="R175" s="223"/>
      <c r="S175" s="223"/>
      <c r="T175" s="224"/>
      <c r="U175" s="10"/>
      <c r="V175" s="10"/>
      <c r="W175" s="10"/>
      <c r="X175" s="10"/>
      <c r="Y175" s="10"/>
      <c r="Z175" s="10"/>
      <c r="AA175" s="10"/>
      <c r="AB175" s="10"/>
      <c r="AC175" s="10"/>
      <c r="AD175" s="10"/>
      <c r="AE175" s="10"/>
      <c r="AT175" s="225" t="s">
        <v>137</v>
      </c>
      <c r="AU175" s="225" t="s">
        <v>76</v>
      </c>
      <c r="AV175" s="10" t="s">
        <v>85</v>
      </c>
      <c r="AW175" s="10" t="s">
        <v>32</v>
      </c>
      <c r="AX175" s="10" t="s">
        <v>76</v>
      </c>
      <c r="AY175" s="225" t="s">
        <v>133</v>
      </c>
    </row>
    <row r="176" s="11" customFormat="1">
      <c r="A176" s="11"/>
      <c r="B176" s="226"/>
      <c r="C176" s="227"/>
      <c r="D176" s="210" t="s">
        <v>137</v>
      </c>
      <c r="E176" s="228" t="s">
        <v>1</v>
      </c>
      <c r="F176" s="229" t="s">
        <v>163</v>
      </c>
      <c r="G176" s="227"/>
      <c r="H176" s="230">
        <v>840</v>
      </c>
      <c r="I176" s="231"/>
      <c r="J176" s="227"/>
      <c r="K176" s="227"/>
      <c r="L176" s="232"/>
      <c r="M176" s="233"/>
      <c r="N176" s="234"/>
      <c r="O176" s="234"/>
      <c r="P176" s="234"/>
      <c r="Q176" s="234"/>
      <c r="R176" s="234"/>
      <c r="S176" s="234"/>
      <c r="T176" s="235"/>
      <c r="U176" s="11"/>
      <c r="V176" s="11"/>
      <c r="W176" s="11"/>
      <c r="X176" s="11"/>
      <c r="Y176" s="11"/>
      <c r="Z176" s="11"/>
      <c r="AA176" s="11"/>
      <c r="AB176" s="11"/>
      <c r="AC176" s="11"/>
      <c r="AD176" s="11"/>
      <c r="AE176" s="11"/>
      <c r="AT176" s="236" t="s">
        <v>137</v>
      </c>
      <c r="AU176" s="236" t="s">
        <v>76</v>
      </c>
      <c r="AV176" s="11" t="s">
        <v>132</v>
      </c>
      <c r="AW176" s="11" t="s">
        <v>32</v>
      </c>
      <c r="AX176" s="11" t="s">
        <v>83</v>
      </c>
      <c r="AY176" s="236" t="s">
        <v>133</v>
      </c>
    </row>
    <row r="177" s="2" customFormat="1" ht="14.4" customHeight="1">
      <c r="A177" s="34"/>
      <c r="B177" s="35"/>
      <c r="C177" s="196" t="s">
        <v>236</v>
      </c>
      <c r="D177" s="196" t="s">
        <v>128</v>
      </c>
      <c r="E177" s="197" t="s">
        <v>395</v>
      </c>
      <c r="F177" s="198" t="s">
        <v>396</v>
      </c>
      <c r="G177" s="199" t="s">
        <v>175</v>
      </c>
      <c r="H177" s="200">
        <v>36</v>
      </c>
      <c r="I177" s="201"/>
      <c r="J177" s="202">
        <f>ROUND(I177*H177,2)</f>
        <v>0</v>
      </c>
      <c r="K177" s="203"/>
      <c r="L177" s="40"/>
      <c r="M177" s="204" t="s">
        <v>1</v>
      </c>
      <c r="N177" s="205" t="s">
        <v>41</v>
      </c>
      <c r="O177" s="87"/>
      <c r="P177" s="206">
        <f>O177*H177</f>
        <v>0</v>
      </c>
      <c r="Q177" s="206">
        <v>0</v>
      </c>
      <c r="R177" s="206">
        <f>Q177*H177</f>
        <v>0</v>
      </c>
      <c r="S177" s="206">
        <v>0</v>
      </c>
      <c r="T177" s="207">
        <f>S177*H177</f>
        <v>0</v>
      </c>
      <c r="U177" s="34"/>
      <c r="V177" s="34"/>
      <c r="W177" s="34"/>
      <c r="X177" s="34"/>
      <c r="Y177" s="34"/>
      <c r="Z177" s="34"/>
      <c r="AA177" s="34"/>
      <c r="AB177" s="34"/>
      <c r="AC177" s="34"/>
      <c r="AD177" s="34"/>
      <c r="AE177" s="34"/>
      <c r="AR177" s="208" t="s">
        <v>132</v>
      </c>
      <c r="AT177" s="208" t="s">
        <v>128</v>
      </c>
      <c r="AU177" s="208" t="s">
        <v>76</v>
      </c>
      <c r="AY177" s="13" t="s">
        <v>133</v>
      </c>
      <c r="BE177" s="209">
        <f>IF(N177="základní",J177,0)</f>
        <v>0</v>
      </c>
      <c r="BF177" s="209">
        <f>IF(N177="snížená",J177,0)</f>
        <v>0</v>
      </c>
      <c r="BG177" s="209">
        <f>IF(N177="zákl. přenesená",J177,0)</f>
        <v>0</v>
      </c>
      <c r="BH177" s="209">
        <f>IF(N177="sníž. přenesená",J177,0)</f>
        <v>0</v>
      </c>
      <c r="BI177" s="209">
        <f>IF(N177="nulová",J177,0)</f>
        <v>0</v>
      </c>
      <c r="BJ177" s="13" t="s">
        <v>83</v>
      </c>
      <c r="BK177" s="209">
        <f>ROUND(I177*H177,2)</f>
        <v>0</v>
      </c>
      <c r="BL177" s="13" t="s">
        <v>132</v>
      </c>
      <c r="BM177" s="208" t="s">
        <v>397</v>
      </c>
    </row>
    <row r="178" s="2" customFormat="1">
      <c r="A178" s="34"/>
      <c r="B178" s="35"/>
      <c r="C178" s="36"/>
      <c r="D178" s="210" t="s">
        <v>135</v>
      </c>
      <c r="E178" s="36"/>
      <c r="F178" s="211" t="s">
        <v>398</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135</v>
      </c>
      <c r="AU178" s="13" t="s">
        <v>76</v>
      </c>
    </row>
    <row r="179" s="2" customFormat="1" ht="14.4" customHeight="1">
      <c r="A179" s="34"/>
      <c r="B179" s="35"/>
      <c r="C179" s="237" t="s">
        <v>7</v>
      </c>
      <c r="D179" s="237" t="s">
        <v>165</v>
      </c>
      <c r="E179" s="238" t="s">
        <v>399</v>
      </c>
      <c r="F179" s="239" t="s">
        <v>400</v>
      </c>
      <c r="G179" s="240" t="s">
        <v>175</v>
      </c>
      <c r="H179" s="241">
        <v>36</v>
      </c>
      <c r="I179" s="242"/>
      <c r="J179" s="243">
        <f>ROUND(I179*H179,2)</f>
        <v>0</v>
      </c>
      <c r="K179" s="244"/>
      <c r="L179" s="245"/>
      <c r="M179" s="246" t="s">
        <v>1</v>
      </c>
      <c r="N179" s="247" t="s">
        <v>41</v>
      </c>
      <c r="O179" s="87"/>
      <c r="P179" s="206">
        <f>O179*H179</f>
        <v>0</v>
      </c>
      <c r="Q179" s="206">
        <v>0.17000000000000001</v>
      </c>
      <c r="R179" s="206">
        <f>Q179*H179</f>
        <v>6.1200000000000001</v>
      </c>
      <c r="S179" s="206">
        <v>0</v>
      </c>
      <c r="T179" s="207">
        <f>S179*H179</f>
        <v>0</v>
      </c>
      <c r="U179" s="34"/>
      <c r="V179" s="34"/>
      <c r="W179" s="34"/>
      <c r="X179" s="34"/>
      <c r="Y179" s="34"/>
      <c r="Z179" s="34"/>
      <c r="AA179" s="34"/>
      <c r="AB179" s="34"/>
      <c r="AC179" s="34"/>
      <c r="AD179" s="34"/>
      <c r="AE179" s="34"/>
      <c r="AR179" s="208" t="s">
        <v>178</v>
      </c>
      <c r="AT179" s="208" t="s">
        <v>165</v>
      </c>
      <c r="AU179" s="208" t="s">
        <v>76</v>
      </c>
      <c r="AY179" s="13" t="s">
        <v>133</v>
      </c>
      <c r="BE179" s="209">
        <f>IF(N179="základní",J179,0)</f>
        <v>0</v>
      </c>
      <c r="BF179" s="209">
        <f>IF(N179="snížená",J179,0)</f>
        <v>0</v>
      </c>
      <c r="BG179" s="209">
        <f>IF(N179="zákl. přenesená",J179,0)</f>
        <v>0</v>
      </c>
      <c r="BH179" s="209">
        <f>IF(N179="sníž. přenesená",J179,0)</f>
        <v>0</v>
      </c>
      <c r="BI179" s="209">
        <f>IF(N179="nulová",J179,0)</f>
        <v>0</v>
      </c>
      <c r="BJ179" s="13" t="s">
        <v>83</v>
      </c>
      <c r="BK179" s="209">
        <f>ROUND(I179*H179,2)</f>
        <v>0</v>
      </c>
      <c r="BL179" s="13" t="s">
        <v>132</v>
      </c>
      <c r="BM179" s="208" t="s">
        <v>401</v>
      </c>
    </row>
    <row r="180" s="2" customFormat="1">
      <c r="A180" s="34"/>
      <c r="B180" s="35"/>
      <c r="C180" s="36"/>
      <c r="D180" s="210" t="s">
        <v>135</v>
      </c>
      <c r="E180" s="36"/>
      <c r="F180" s="211" t="s">
        <v>400</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135</v>
      </c>
      <c r="AU180" s="13" t="s">
        <v>76</v>
      </c>
    </row>
    <row r="181" s="2" customFormat="1" ht="14.4" customHeight="1">
      <c r="A181" s="34"/>
      <c r="B181" s="35"/>
      <c r="C181" s="196" t="s">
        <v>247</v>
      </c>
      <c r="D181" s="196" t="s">
        <v>128</v>
      </c>
      <c r="E181" s="197" t="s">
        <v>253</v>
      </c>
      <c r="F181" s="198" t="s">
        <v>254</v>
      </c>
      <c r="G181" s="199" t="s">
        <v>168</v>
      </c>
      <c r="H181" s="200">
        <v>318</v>
      </c>
      <c r="I181" s="201"/>
      <c r="J181" s="202">
        <f>ROUND(I181*H181,2)</f>
        <v>0</v>
      </c>
      <c r="K181" s="203"/>
      <c r="L181" s="40"/>
      <c r="M181" s="204" t="s">
        <v>1</v>
      </c>
      <c r="N181" s="205" t="s">
        <v>41</v>
      </c>
      <c r="O181" s="87"/>
      <c r="P181" s="206">
        <f>O181*H181</f>
        <v>0</v>
      </c>
      <c r="Q181" s="206">
        <v>0</v>
      </c>
      <c r="R181" s="206">
        <f>Q181*H181</f>
        <v>0</v>
      </c>
      <c r="S181" s="206">
        <v>0</v>
      </c>
      <c r="T181" s="207">
        <f>S181*H181</f>
        <v>0</v>
      </c>
      <c r="U181" s="34"/>
      <c r="V181" s="34"/>
      <c r="W181" s="34"/>
      <c r="X181" s="34"/>
      <c r="Y181" s="34"/>
      <c r="Z181" s="34"/>
      <c r="AA181" s="34"/>
      <c r="AB181" s="34"/>
      <c r="AC181" s="34"/>
      <c r="AD181" s="34"/>
      <c r="AE181" s="34"/>
      <c r="AR181" s="208" t="s">
        <v>132</v>
      </c>
      <c r="AT181" s="208" t="s">
        <v>128</v>
      </c>
      <c r="AU181" s="208" t="s">
        <v>76</v>
      </c>
      <c r="AY181" s="13" t="s">
        <v>133</v>
      </c>
      <c r="BE181" s="209">
        <f>IF(N181="základní",J181,0)</f>
        <v>0</v>
      </c>
      <c r="BF181" s="209">
        <f>IF(N181="snížená",J181,0)</f>
        <v>0</v>
      </c>
      <c r="BG181" s="209">
        <f>IF(N181="zákl. přenesená",J181,0)</f>
        <v>0</v>
      </c>
      <c r="BH181" s="209">
        <f>IF(N181="sníž. přenesená",J181,0)</f>
        <v>0</v>
      </c>
      <c r="BI181" s="209">
        <f>IF(N181="nulová",J181,0)</f>
        <v>0</v>
      </c>
      <c r="BJ181" s="13" t="s">
        <v>83</v>
      </c>
      <c r="BK181" s="209">
        <f>ROUND(I181*H181,2)</f>
        <v>0</v>
      </c>
      <c r="BL181" s="13" t="s">
        <v>132</v>
      </c>
      <c r="BM181" s="208" t="s">
        <v>402</v>
      </c>
    </row>
    <row r="182" s="2" customFormat="1">
      <c r="A182" s="34"/>
      <c r="B182" s="35"/>
      <c r="C182" s="36"/>
      <c r="D182" s="210" t="s">
        <v>135</v>
      </c>
      <c r="E182" s="36"/>
      <c r="F182" s="211" t="s">
        <v>256</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135</v>
      </c>
      <c r="AU182" s="13" t="s">
        <v>76</v>
      </c>
    </row>
    <row r="183" s="10" customFormat="1">
      <c r="A183" s="10"/>
      <c r="B183" s="215"/>
      <c r="C183" s="216"/>
      <c r="D183" s="210" t="s">
        <v>137</v>
      </c>
      <c r="E183" s="217" t="s">
        <v>1</v>
      </c>
      <c r="F183" s="218" t="s">
        <v>403</v>
      </c>
      <c r="G183" s="216"/>
      <c r="H183" s="219">
        <v>318</v>
      </c>
      <c r="I183" s="220"/>
      <c r="J183" s="216"/>
      <c r="K183" s="216"/>
      <c r="L183" s="221"/>
      <c r="M183" s="222"/>
      <c r="N183" s="223"/>
      <c r="O183" s="223"/>
      <c r="P183" s="223"/>
      <c r="Q183" s="223"/>
      <c r="R183" s="223"/>
      <c r="S183" s="223"/>
      <c r="T183" s="224"/>
      <c r="U183" s="10"/>
      <c r="V183" s="10"/>
      <c r="W183" s="10"/>
      <c r="X183" s="10"/>
      <c r="Y183" s="10"/>
      <c r="Z183" s="10"/>
      <c r="AA183" s="10"/>
      <c r="AB183" s="10"/>
      <c r="AC183" s="10"/>
      <c r="AD183" s="10"/>
      <c r="AE183" s="10"/>
      <c r="AT183" s="225" t="s">
        <v>137</v>
      </c>
      <c r="AU183" s="225" t="s">
        <v>76</v>
      </c>
      <c r="AV183" s="10" t="s">
        <v>85</v>
      </c>
      <c r="AW183" s="10" t="s">
        <v>32</v>
      </c>
      <c r="AX183" s="10" t="s">
        <v>83</v>
      </c>
      <c r="AY183" s="225" t="s">
        <v>133</v>
      </c>
    </row>
    <row r="184" s="2" customFormat="1" ht="37.8" customHeight="1">
      <c r="A184" s="34"/>
      <c r="B184" s="35"/>
      <c r="C184" s="196" t="s">
        <v>252</v>
      </c>
      <c r="D184" s="196" t="s">
        <v>128</v>
      </c>
      <c r="E184" s="197" t="s">
        <v>404</v>
      </c>
      <c r="F184" s="198" t="s">
        <v>405</v>
      </c>
      <c r="G184" s="199" t="s">
        <v>168</v>
      </c>
      <c r="H184" s="200">
        <v>318</v>
      </c>
      <c r="I184" s="201"/>
      <c r="J184" s="202">
        <f>ROUND(I184*H184,2)</f>
        <v>0</v>
      </c>
      <c r="K184" s="203"/>
      <c r="L184" s="40"/>
      <c r="M184" s="204" t="s">
        <v>1</v>
      </c>
      <c r="N184" s="205" t="s">
        <v>41</v>
      </c>
      <c r="O184" s="87"/>
      <c r="P184" s="206">
        <f>O184*H184</f>
        <v>0</v>
      </c>
      <c r="Q184" s="206">
        <v>0</v>
      </c>
      <c r="R184" s="206">
        <f>Q184*H184</f>
        <v>0</v>
      </c>
      <c r="S184" s="206">
        <v>0</v>
      </c>
      <c r="T184" s="207">
        <f>S184*H184</f>
        <v>0</v>
      </c>
      <c r="U184" s="34"/>
      <c r="V184" s="34"/>
      <c r="W184" s="34"/>
      <c r="X184" s="34"/>
      <c r="Y184" s="34"/>
      <c r="Z184" s="34"/>
      <c r="AA184" s="34"/>
      <c r="AB184" s="34"/>
      <c r="AC184" s="34"/>
      <c r="AD184" s="34"/>
      <c r="AE184" s="34"/>
      <c r="AR184" s="208" t="s">
        <v>259</v>
      </c>
      <c r="AT184" s="208" t="s">
        <v>128</v>
      </c>
      <c r="AU184" s="208" t="s">
        <v>76</v>
      </c>
      <c r="AY184" s="13" t="s">
        <v>133</v>
      </c>
      <c r="BE184" s="209">
        <f>IF(N184="základní",J184,0)</f>
        <v>0</v>
      </c>
      <c r="BF184" s="209">
        <f>IF(N184="snížená",J184,0)</f>
        <v>0</v>
      </c>
      <c r="BG184" s="209">
        <f>IF(N184="zákl. přenesená",J184,0)</f>
        <v>0</v>
      </c>
      <c r="BH184" s="209">
        <f>IF(N184="sníž. přenesená",J184,0)</f>
        <v>0</v>
      </c>
      <c r="BI184" s="209">
        <f>IF(N184="nulová",J184,0)</f>
        <v>0</v>
      </c>
      <c r="BJ184" s="13" t="s">
        <v>83</v>
      </c>
      <c r="BK184" s="209">
        <f>ROUND(I184*H184,2)</f>
        <v>0</v>
      </c>
      <c r="BL184" s="13" t="s">
        <v>259</v>
      </c>
      <c r="BM184" s="208" t="s">
        <v>406</v>
      </c>
    </row>
    <row r="185" s="2" customFormat="1">
      <c r="A185" s="34"/>
      <c r="B185" s="35"/>
      <c r="C185" s="36"/>
      <c r="D185" s="210" t="s">
        <v>135</v>
      </c>
      <c r="E185" s="36"/>
      <c r="F185" s="211" t="s">
        <v>407</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135</v>
      </c>
      <c r="AU185" s="13" t="s">
        <v>76</v>
      </c>
    </row>
    <row r="186" s="10" customFormat="1">
      <c r="A186" s="10"/>
      <c r="B186" s="215"/>
      <c r="C186" s="216"/>
      <c r="D186" s="210" t="s">
        <v>137</v>
      </c>
      <c r="E186" s="217" t="s">
        <v>1</v>
      </c>
      <c r="F186" s="218" t="s">
        <v>408</v>
      </c>
      <c r="G186" s="216"/>
      <c r="H186" s="219">
        <v>318</v>
      </c>
      <c r="I186" s="220"/>
      <c r="J186" s="216"/>
      <c r="K186" s="216"/>
      <c r="L186" s="221"/>
      <c r="M186" s="222"/>
      <c r="N186" s="223"/>
      <c r="O186" s="223"/>
      <c r="P186" s="223"/>
      <c r="Q186" s="223"/>
      <c r="R186" s="223"/>
      <c r="S186" s="223"/>
      <c r="T186" s="224"/>
      <c r="U186" s="10"/>
      <c r="V186" s="10"/>
      <c r="W186" s="10"/>
      <c r="X186" s="10"/>
      <c r="Y186" s="10"/>
      <c r="Z186" s="10"/>
      <c r="AA186" s="10"/>
      <c r="AB186" s="10"/>
      <c r="AC186" s="10"/>
      <c r="AD186" s="10"/>
      <c r="AE186" s="10"/>
      <c r="AT186" s="225" t="s">
        <v>137</v>
      </c>
      <c r="AU186" s="225" t="s">
        <v>76</v>
      </c>
      <c r="AV186" s="10" t="s">
        <v>85</v>
      </c>
      <c r="AW186" s="10" t="s">
        <v>32</v>
      </c>
      <c r="AX186" s="10" t="s">
        <v>76</v>
      </c>
      <c r="AY186" s="225" t="s">
        <v>133</v>
      </c>
    </row>
    <row r="187" s="11" customFormat="1">
      <c r="A187" s="11"/>
      <c r="B187" s="226"/>
      <c r="C187" s="227"/>
      <c r="D187" s="210" t="s">
        <v>137</v>
      </c>
      <c r="E187" s="228" t="s">
        <v>1</v>
      </c>
      <c r="F187" s="229" t="s">
        <v>163</v>
      </c>
      <c r="G187" s="227"/>
      <c r="H187" s="230">
        <v>318</v>
      </c>
      <c r="I187" s="231"/>
      <c r="J187" s="227"/>
      <c r="K187" s="227"/>
      <c r="L187" s="232"/>
      <c r="M187" s="233"/>
      <c r="N187" s="234"/>
      <c r="O187" s="234"/>
      <c r="P187" s="234"/>
      <c r="Q187" s="234"/>
      <c r="R187" s="234"/>
      <c r="S187" s="234"/>
      <c r="T187" s="235"/>
      <c r="U187" s="11"/>
      <c r="V187" s="11"/>
      <c r="W187" s="11"/>
      <c r="X187" s="11"/>
      <c r="Y187" s="11"/>
      <c r="Z187" s="11"/>
      <c r="AA187" s="11"/>
      <c r="AB187" s="11"/>
      <c r="AC187" s="11"/>
      <c r="AD187" s="11"/>
      <c r="AE187" s="11"/>
      <c r="AT187" s="236" t="s">
        <v>137</v>
      </c>
      <c r="AU187" s="236" t="s">
        <v>76</v>
      </c>
      <c r="AV187" s="11" t="s">
        <v>132</v>
      </c>
      <c r="AW187" s="11" t="s">
        <v>32</v>
      </c>
      <c r="AX187" s="11" t="s">
        <v>83</v>
      </c>
      <c r="AY187" s="236" t="s">
        <v>133</v>
      </c>
    </row>
    <row r="188" s="2" customFormat="1" ht="24.15" customHeight="1">
      <c r="A188" s="34"/>
      <c r="B188" s="35"/>
      <c r="C188" s="196" t="s">
        <v>258</v>
      </c>
      <c r="D188" s="196" t="s">
        <v>128</v>
      </c>
      <c r="E188" s="197" t="s">
        <v>409</v>
      </c>
      <c r="F188" s="198" t="s">
        <v>410</v>
      </c>
      <c r="G188" s="199" t="s">
        <v>168</v>
      </c>
      <c r="H188" s="200">
        <v>7.7000000000000002</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259</v>
      </c>
      <c r="AT188" s="208" t="s">
        <v>128</v>
      </c>
      <c r="AU188" s="208" t="s">
        <v>76</v>
      </c>
      <c r="AY188" s="13" t="s">
        <v>133</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259</v>
      </c>
      <c r="BM188" s="208" t="s">
        <v>411</v>
      </c>
    </row>
    <row r="189" s="2" customFormat="1">
      <c r="A189" s="34"/>
      <c r="B189" s="35"/>
      <c r="C189" s="36"/>
      <c r="D189" s="210" t="s">
        <v>135</v>
      </c>
      <c r="E189" s="36"/>
      <c r="F189" s="211" t="s">
        <v>412</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135</v>
      </c>
      <c r="AU189" s="13" t="s">
        <v>76</v>
      </c>
    </row>
    <row r="190" s="10" customFormat="1">
      <c r="A190" s="10"/>
      <c r="B190" s="215"/>
      <c r="C190" s="216"/>
      <c r="D190" s="210" t="s">
        <v>137</v>
      </c>
      <c r="E190" s="217" t="s">
        <v>1</v>
      </c>
      <c r="F190" s="218" t="s">
        <v>413</v>
      </c>
      <c r="G190" s="216"/>
      <c r="H190" s="219">
        <v>7.7000000000000002</v>
      </c>
      <c r="I190" s="220"/>
      <c r="J190" s="216"/>
      <c r="K190" s="216"/>
      <c r="L190" s="221"/>
      <c r="M190" s="222"/>
      <c r="N190" s="223"/>
      <c r="O190" s="223"/>
      <c r="P190" s="223"/>
      <c r="Q190" s="223"/>
      <c r="R190" s="223"/>
      <c r="S190" s="223"/>
      <c r="T190" s="224"/>
      <c r="U190" s="10"/>
      <c r="V190" s="10"/>
      <c r="W190" s="10"/>
      <c r="X190" s="10"/>
      <c r="Y190" s="10"/>
      <c r="Z190" s="10"/>
      <c r="AA190" s="10"/>
      <c r="AB190" s="10"/>
      <c r="AC190" s="10"/>
      <c r="AD190" s="10"/>
      <c r="AE190" s="10"/>
      <c r="AT190" s="225" t="s">
        <v>137</v>
      </c>
      <c r="AU190" s="225" t="s">
        <v>76</v>
      </c>
      <c r="AV190" s="10" t="s">
        <v>85</v>
      </c>
      <c r="AW190" s="10" t="s">
        <v>32</v>
      </c>
      <c r="AX190" s="10" t="s">
        <v>83</v>
      </c>
      <c r="AY190" s="225" t="s">
        <v>133</v>
      </c>
    </row>
    <row r="191" s="2" customFormat="1" ht="24.15" customHeight="1">
      <c r="A191" s="34"/>
      <c r="B191" s="35"/>
      <c r="C191" s="196" t="s">
        <v>262</v>
      </c>
      <c r="D191" s="196" t="s">
        <v>128</v>
      </c>
      <c r="E191" s="197" t="s">
        <v>287</v>
      </c>
      <c r="F191" s="198" t="s">
        <v>288</v>
      </c>
      <c r="G191" s="199" t="s">
        <v>168</v>
      </c>
      <c r="H191" s="200">
        <v>10.699999999999999</v>
      </c>
      <c r="I191" s="201"/>
      <c r="J191" s="202">
        <f>ROUND(I191*H191,2)</f>
        <v>0</v>
      </c>
      <c r="K191" s="203"/>
      <c r="L191" s="40"/>
      <c r="M191" s="204" t="s">
        <v>1</v>
      </c>
      <c r="N191" s="205" t="s">
        <v>41</v>
      </c>
      <c r="O191" s="87"/>
      <c r="P191" s="206">
        <f>O191*H191</f>
        <v>0</v>
      </c>
      <c r="Q191" s="206">
        <v>0</v>
      </c>
      <c r="R191" s="206">
        <f>Q191*H191</f>
        <v>0</v>
      </c>
      <c r="S191" s="206">
        <v>0</v>
      </c>
      <c r="T191" s="207">
        <f>S191*H191</f>
        <v>0</v>
      </c>
      <c r="U191" s="34"/>
      <c r="V191" s="34"/>
      <c r="W191" s="34"/>
      <c r="X191" s="34"/>
      <c r="Y191" s="34"/>
      <c r="Z191" s="34"/>
      <c r="AA191" s="34"/>
      <c r="AB191" s="34"/>
      <c r="AC191" s="34"/>
      <c r="AD191" s="34"/>
      <c r="AE191" s="34"/>
      <c r="AR191" s="208" t="s">
        <v>259</v>
      </c>
      <c r="AT191" s="208" t="s">
        <v>128</v>
      </c>
      <c r="AU191" s="208" t="s">
        <v>76</v>
      </c>
      <c r="AY191" s="13" t="s">
        <v>133</v>
      </c>
      <c r="BE191" s="209">
        <f>IF(N191="základní",J191,0)</f>
        <v>0</v>
      </c>
      <c r="BF191" s="209">
        <f>IF(N191="snížená",J191,0)</f>
        <v>0</v>
      </c>
      <c r="BG191" s="209">
        <f>IF(N191="zákl. přenesená",J191,0)</f>
        <v>0</v>
      </c>
      <c r="BH191" s="209">
        <f>IF(N191="sníž. přenesená",J191,0)</f>
        <v>0</v>
      </c>
      <c r="BI191" s="209">
        <f>IF(N191="nulová",J191,0)</f>
        <v>0</v>
      </c>
      <c r="BJ191" s="13" t="s">
        <v>83</v>
      </c>
      <c r="BK191" s="209">
        <f>ROUND(I191*H191,2)</f>
        <v>0</v>
      </c>
      <c r="BL191" s="13" t="s">
        <v>259</v>
      </c>
      <c r="BM191" s="208" t="s">
        <v>414</v>
      </c>
    </row>
    <row r="192" s="2" customFormat="1">
      <c r="A192" s="34"/>
      <c r="B192" s="35"/>
      <c r="C192" s="36"/>
      <c r="D192" s="210" t="s">
        <v>135</v>
      </c>
      <c r="E192" s="36"/>
      <c r="F192" s="211" t="s">
        <v>290</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135</v>
      </c>
      <c r="AU192" s="13" t="s">
        <v>76</v>
      </c>
    </row>
    <row r="193" s="10" customFormat="1">
      <c r="A193" s="10"/>
      <c r="B193" s="215"/>
      <c r="C193" s="216"/>
      <c r="D193" s="210" t="s">
        <v>137</v>
      </c>
      <c r="E193" s="217" t="s">
        <v>1</v>
      </c>
      <c r="F193" s="218" t="s">
        <v>415</v>
      </c>
      <c r="G193" s="216"/>
      <c r="H193" s="219">
        <v>10.699999999999999</v>
      </c>
      <c r="I193" s="220"/>
      <c r="J193" s="216"/>
      <c r="K193" s="216"/>
      <c r="L193" s="221"/>
      <c r="M193" s="222"/>
      <c r="N193" s="223"/>
      <c r="O193" s="223"/>
      <c r="P193" s="223"/>
      <c r="Q193" s="223"/>
      <c r="R193" s="223"/>
      <c r="S193" s="223"/>
      <c r="T193" s="224"/>
      <c r="U193" s="10"/>
      <c r="V193" s="10"/>
      <c r="W193" s="10"/>
      <c r="X193" s="10"/>
      <c r="Y193" s="10"/>
      <c r="Z193" s="10"/>
      <c r="AA193" s="10"/>
      <c r="AB193" s="10"/>
      <c r="AC193" s="10"/>
      <c r="AD193" s="10"/>
      <c r="AE193" s="10"/>
      <c r="AT193" s="225" t="s">
        <v>137</v>
      </c>
      <c r="AU193" s="225" t="s">
        <v>76</v>
      </c>
      <c r="AV193" s="10" t="s">
        <v>85</v>
      </c>
      <c r="AW193" s="10" t="s">
        <v>32</v>
      </c>
      <c r="AX193" s="10" t="s">
        <v>83</v>
      </c>
      <c r="AY193" s="225" t="s">
        <v>133</v>
      </c>
    </row>
    <row r="194" s="2" customFormat="1" ht="37.8" customHeight="1">
      <c r="A194" s="34"/>
      <c r="B194" s="35"/>
      <c r="C194" s="196" t="s">
        <v>268</v>
      </c>
      <c r="D194" s="196" t="s">
        <v>128</v>
      </c>
      <c r="E194" s="197" t="s">
        <v>416</v>
      </c>
      <c r="F194" s="198" t="s">
        <v>417</v>
      </c>
      <c r="G194" s="199" t="s">
        <v>168</v>
      </c>
      <c r="H194" s="200">
        <v>6.1200000000000001</v>
      </c>
      <c r="I194" s="201"/>
      <c r="J194" s="202">
        <f>ROUND(I194*H194,2)</f>
        <v>0</v>
      </c>
      <c r="K194" s="203"/>
      <c r="L194" s="40"/>
      <c r="M194" s="204" t="s">
        <v>1</v>
      </c>
      <c r="N194" s="205" t="s">
        <v>41</v>
      </c>
      <c r="O194" s="87"/>
      <c r="P194" s="206">
        <f>O194*H194</f>
        <v>0</v>
      </c>
      <c r="Q194" s="206">
        <v>0</v>
      </c>
      <c r="R194" s="206">
        <f>Q194*H194</f>
        <v>0</v>
      </c>
      <c r="S194" s="206">
        <v>0</v>
      </c>
      <c r="T194" s="207">
        <f>S194*H194</f>
        <v>0</v>
      </c>
      <c r="U194" s="34"/>
      <c r="V194" s="34"/>
      <c r="W194" s="34"/>
      <c r="X194" s="34"/>
      <c r="Y194" s="34"/>
      <c r="Z194" s="34"/>
      <c r="AA194" s="34"/>
      <c r="AB194" s="34"/>
      <c r="AC194" s="34"/>
      <c r="AD194" s="34"/>
      <c r="AE194" s="34"/>
      <c r="AR194" s="208" t="s">
        <v>259</v>
      </c>
      <c r="AT194" s="208" t="s">
        <v>128</v>
      </c>
      <c r="AU194" s="208" t="s">
        <v>76</v>
      </c>
      <c r="AY194" s="13" t="s">
        <v>133</v>
      </c>
      <c r="BE194" s="209">
        <f>IF(N194="základní",J194,0)</f>
        <v>0</v>
      </c>
      <c r="BF194" s="209">
        <f>IF(N194="snížená",J194,0)</f>
        <v>0</v>
      </c>
      <c r="BG194" s="209">
        <f>IF(N194="zákl. přenesená",J194,0)</f>
        <v>0</v>
      </c>
      <c r="BH194" s="209">
        <f>IF(N194="sníž. přenesená",J194,0)</f>
        <v>0</v>
      </c>
      <c r="BI194" s="209">
        <f>IF(N194="nulová",J194,0)</f>
        <v>0</v>
      </c>
      <c r="BJ194" s="13" t="s">
        <v>83</v>
      </c>
      <c r="BK194" s="209">
        <f>ROUND(I194*H194,2)</f>
        <v>0</v>
      </c>
      <c r="BL194" s="13" t="s">
        <v>259</v>
      </c>
      <c r="BM194" s="208" t="s">
        <v>418</v>
      </c>
    </row>
    <row r="195" s="2" customFormat="1">
      <c r="A195" s="34"/>
      <c r="B195" s="35"/>
      <c r="C195" s="36"/>
      <c r="D195" s="210" t="s">
        <v>135</v>
      </c>
      <c r="E195" s="36"/>
      <c r="F195" s="211" t="s">
        <v>419</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135</v>
      </c>
      <c r="AU195" s="13" t="s">
        <v>76</v>
      </c>
    </row>
    <row r="196" s="10" customFormat="1">
      <c r="A196" s="10"/>
      <c r="B196" s="215"/>
      <c r="C196" s="216"/>
      <c r="D196" s="210" t="s">
        <v>137</v>
      </c>
      <c r="E196" s="217" t="s">
        <v>1</v>
      </c>
      <c r="F196" s="218" t="s">
        <v>420</v>
      </c>
      <c r="G196" s="216"/>
      <c r="H196" s="219">
        <v>6.1200000000000001</v>
      </c>
      <c r="I196" s="220"/>
      <c r="J196" s="216"/>
      <c r="K196" s="216"/>
      <c r="L196" s="221"/>
      <c r="M196" s="248"/>
      <c r="N196" s="249"/>
      <c r="O196" s="249"/>
      <c r="P196" s="249"/>
      <c r="Q196" s="249"/>
      <c r="R196" s="249"/>
      <c r="S196" s="249"/>
      <c r="T196" s="250"/>
      <c r="U196" s="10"/>
      <c r="V196" s="10"/>
      <c r="W196" s="10"/>
      <c r="X196" s="10"/>
      <c r="Y196" s="10"/>
      <c r="Z196" s="10"/>
      <c r="AA196" s="10"/>
      <c r="AB196" s="10"/>
      <c r="AC196" s="10"/>
      <c r="AD196" s="10"/>
      <c r="AE196" s="10"/>
      <c r="AT196" s="225" t="s">
        <v>137</v>
      </c>
      <c r="AU196" s="225" t="s">
        <v>76</v>
      </c>
      <c r="AV196" s="10" t="s">
        <v>85</v>
      </c>
      <c r="AW196" s="10" t="s">
        <v>32</v>
      </c>
      <c r="AX196" s="10" t="s">
        <v>83</v>
      </c>
      <c r="AY196" s="225" t="s">
        <v>133</v>
      </c>
    </row>
    <row r="197" s="2" customFormat="1" ht="6.96" customHeight="1">
      <c r="A197" s="34"/>
      <c r="B197" s="62"/>
      <c r="C197" s="63"/>
      <c r="D197" s="63"/>
      <c r="E197" s="63"/>
      <c r="F197" s="63"/>
      <c r="G197" s="63"/>
      <c r="H197" s="63"/>
      <c r="I197" s="63"/>
      <c r="J197" s="63"/>
      <c r="K197" s="63"/>
      <c r="L197" s="40"/>
      <c r="M197" s="34"/>
      <c r="O197" s="34"/>
      <c r="P197" s="34"/>
      <c r="Q197" s="34"/>
      <c r="R197" s="34"/>
      <c r="S197" s="34"/>
      <c r="T197" s="34"/>
      <c r="U197" s="34"/>
      <c r="V197" s="34"/>
      <c r="W197" s="34"/>
      <c r="X197" s="34"/>
      <c r="Y197" s="34"/>
      <c r="Z197" s="34"/>
      <c r="AA197" s="34"/>
      <c r="AB197" s="34"/>
      <c r="AC197" s="34"/>
      <c r="AD197" s="34"/>
      <c r="AE197" s="34"/>
    </row>
  </sheetData>
  <sheetProtection sheet="1" autoFilter="0" formatColumns="0" formatRows="0" objects="1" scenarios="1" spinCount="100000" saltValue="rmh7kOg8Pr7Z0aur1oSZSM3c/lFUROhCZbZo0m64c/Pu8FaCVoLVizu/Lf3BPUhNNrlL8AeGnicR72JQOOofFA==" hashValue="sqkZEH0BwihxIv/W38TQJ1uZUqvsSQTb4+wKh4tylbIPKio2nDjU4av7Zy3U/fKYfqa5869x/gz3ybpYmrU/SA==" algorithmName="SHA-512" password="CC35"/>
  <autoFilter ref="C119:K196"/>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96</v>
      </c>
    </row>
    <row r="3" hidden="1" s="1" customFormat="1" ht="6.96" customHeight="1">
      <c r="B3" s="142"/>
      <c r="C3" s="143"/>
      <c r="D3" s="143"/>
      <c r="E3" s="143"/>
      <c r="F3" s="143"/>
      <c r="G3" s="143"/>
      <c r="H3" s="143"/>
      <c r="I3" s="143"/>
      <c r="J3" s="143"/>
      <c r="K3" s="143"/>
      <c r="L3" s="16"/>
      <c r="AT3" s="13" t="s">
        <v>85</v>
      </c>
    </row>
    <row r="4" hidden="1" s="1" customFormat="1" ht="24.96" customHeight="1">
      <c r="B4" s="16"/>
      <c r="D4" s="144" t="s">
        <v>105</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Výměna pražců a kolejnic v úseku Bělá - Bor</v>
      </c>
      <c r="F7" s="146"/>
      <c r="G7" s="146"/>
      <c r="H7" s="146"/>
      <c r="L7" s="16"/>
    </row>
    <row r="8" hidden="1" s="1" customFormat="1" ht="12" customHeight="1">
      <c r="B8" s="16"/>
      <c r="D8" s="146" t="s">
        <v>106</v>
      </c>
      <c r="L8" s="16"/>
    </row>
    <row r="9" hidden="1" s="2" customFormat="1" ht="16.5" customHeight="1">
      <c r="A9" s="34"/>
      <c r="B9" s="40"/>
      <c r="C9" s="34"/>
      <c r="D9" s="34"/>
      <c r="E9" s="147" t="s">
        <v>107</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108</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421</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22. 5. 2020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40</v>
      </c>
      <c r="E35" s="146" t="s">
        <v>41</v>
      </c>
      <c r="F35" s="159">
        <f>ROUND((SUM(BE120:BE229)),  2)</f>
        <v>0</v>
      </c>
      <c r="G35" s="34"/>
      <c r="H35" s="34"/>
      <c r="I35" s="160">
        <v>0.20999999999999999</v>
      </c>
      <c r="J35" s="159">
        <f>ROUND(((SUM(BE120:BE229))*I35),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42</v>
      </c>
      <c r="F36" s="159">
        <f>ROUND((SUM(BF120:BF229)),  2)</f>
        <v>0</v>
      </c>
      <c r="G36" s="34"/>
      <c r="H36" s="34"/>
      <c r="I36" s="160">
        <v>0.14999999999999999</v>
      </c>
      <c r="J36" s="159">
        <f>ROUND(((SUM(BF120:BF229))*I36),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ROUND((SUM(BG120:BG229)),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ROUND((SUM(BH120:BH229)),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ROUND((SUM(BI120:BI229)),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49</v>
      </c>
      <c r="E50" s="169"/>
      <c r="F50" s="169"/>
      <c r="G50" s="168" t="s">
        <v>50</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Bělá - Bor</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106</v>
      </c>
      <c r="D86" s="18"/>
      <c r="E86" s="18"/>
      <c r="F86" s="18"/>
      <c r="G86" s="18"/>
      <c r="H86" s="18"/>
      <c r="I86" s="18"/>
      <c r="J86" s="18"/>
      <c r="K86" s="18"/>
      <c r="L86" s="16"/>
    </row>
    <row r="87" s="2" customFormat="1" ht="16.5" customHeight="1">
      <c r="A87" s="34"/>
      <c r="B87" s="35"/>
      <c r="C87" s="36"/>
      <c r="D87" s="36"/>
      <c r="E87" s="179" t="s">
        <v>107</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108</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1.3 - Výměna kolejnic a zřízení BK, km 44,570 - 45,470</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Bor</v>
      </c>
      <c r="G91" s="36"/>
      <c r="H91" s="36"/>
      <c r="I91" s="28" t="s">
        <v>22</v>
      </c>
      <c r="J91" s="75" t="str">
        <f>IF(J14="","",J14)</f>
        <v>22. 5. 2020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111</v>
      </c>
      <c r="D96" s="181"/>
      <c r="E96" s="181"/>
      <c r="F96" s="181"/>
      <c r="G96" s="181"/>
      <c r="H96" s="181"/>
      <c r="I96" s="181"/>
      <c r="J96" s="182" t="s">
        <v>112</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113</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114</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115</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Bělá - Bor</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106</v>
      </c>
      <c r="D109" s="18"/>
      <c r="E109" s="18"/>
      <c r="F109" s="18"/>
      <c r="G109" s="18"/>
      <c r="H109" s="18"/>
      <c r="I109" s="18"/>
      <c r="J109" s="18"/>
      <c r="K109" s="18"/>
      <c r="L109" s="16"/>
    </row>
    <row r="110" s="2" customFormat="1" ht="16.5" customHeight="1">
      <c r="A110" s="34"/>
      <c r="B110" s="35"/>
      <c r="C110" s="36"/>
      <c r="D110" s="36"/>
      <c r="E110" s="179" t="s">
        <v>107</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1.3 - Výměna kolejnic a zřízení BK, km 44,570 - 45,470</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Bor</v>
      </c>
      <c r="G114" s="36"/>
      <c r="H114" s="36"/>
      <c r="I114" s="28" t="s">
        <v>22</v>
      </c>
      <c r="J114" s="75" t="str">
        <f>IF(J14="","",J14)</f>
        <v>22. 5. 2020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116</v>
      </c>
      <c r="D119" s="187" t="s">
        <v>61</v>
      </c>
      <c r="E119" s="187" t="s">
        <v>57</v>
      </c>
      <c r="F119" s="187" t="s">
        <v>58</v>
      </c>
      <c r="G119" s="187" t="s">
        <v>117</v>
      </c>
      <c r="H119" s="187" t="s">
        <v>118</v>
      </c>
      <c r="I119" s="187" t="s">
        <v>119</v>
      </c>
      <c r="J119" s="188" t="s">
        <v>112</v>
      </c>
      <c r="K119" s="189" t="s">
        <v>120</v>
      </c>
      <c r="L119" s="190"/>
      <c r="M119" s="96" t="s">
        <v>1</v>
      </c>
      <c r="N119" s="97" t="s">
        <v>40</v>
      </c>
      <c r="O119" s="97" t="s">
        <v>121</v>
      </c>
      <c r="P119" s="97" t="s">
        <v>122</v>
      </c>
      <c r="Q119" s="97" t="s">
        <v>123</v>
      </c>
      <c r="R119" s="97" t="s">
        <v>124</v>
      </c>
      <c r="S119" s="97" t="s">
        <v>125</v>
      </c>
      <c r="T119" s="98" t="s">
        <v>126</v>
      </c>
      <c r="U119" s="184"/>
      <c r="V119" s="184"/>
      <c r="W119" s="184"/>
      <c r="X119" s="184"/>
      <c r="Y119" s="184"/>
      <c r="Z119" s="184"/>
      <c r="AA119" s="184"/>
      <c r="AB119" s="184"/>
      <c r="AC119" s="184"/>
      <c r="AD119" s="184"/>
      <c r="AE119" s="184"/>
    </row>
    <row r="120" s="2" customFormat="1" ht="22.8" customHeight="1">
      <c r="A120" s="34"/>
      <c r="B120" s="35"/>
      <c r="C120" s="103" t="s">
        <v>127</v>
      </c>
      <c r="D120" s="36"/>
      <c r="E120" s="36"/>
      <c r="F120" s="36"/>
      <c r="G120" s="36"/>
      <c r="H120" s="36"/>
      <c r="I120" s="36"/>
      <c r="J120" s="191">
        <f>BK120</f>
        <v>0</v>
      </c>
      <c r="K120" s="36"/>
      <c r="L120" s="40"/>
      <c r="M120" s="99"/>
      <c r="N120" s="192"/>
      <c r="O120" s="100"/>
      <c r="P120" s="193">
        <f>SUM(P121:P229)</f>
        <v>0</v>
      </c>
      <c r="Q120" s="100"/>
      <c r="R120" s="193">
        <f>SUM(R121:R229)</f>
        <v>276.56093999999996</v>
      </c>
      <c r="S120" s="100"/>
      <c r="T120" s="194">
        <f>SUM(T121:T229)</f>
        <v>0</v>
      </c>
      <c r="U120" s="34"/>
      <c r="V120" s="34"/>
      <c r="W120" s="34"/>
      <c r="X120" s="34"/>
      <c r="Y120" s="34"/>
      <c r="Z120" s="34"/>
      <c r="AA120" s="34"/>
      <c r="AB120" s="34"/>
      <c r="AC120" s="34"/>
      <c r="AD120" s="34"/>
      <c r="AE120" s="34"/>
      <c r="AT120" s="13" t="s">
        <v>75</v>
      </c>
      <c r="AU120" s="13" t="s">
        <v>114</v>
      </c>
      <c r="BK120" s="195">
        <f>SUM(BK121:BK229)</f>
        <v>0</v>
      </c>
    </row>
    <row r="121" s="2" customFormat="1" ht="14.4" customHeight="1">
      <c r="A121" s="34"/>
      <c r="B121" s="35"/>
      <c r="C121" s="196" t="s">
        <v>83</v>
      </c>
      <c r="D121" s="196" t="s">
        <v>128</v>
      </c>
      <c r="E121" s="197" t="s">
        <v>314</v>
      </c>
      <c r="F121" s="198" t="s">
        <v>315</v>
      </c>
      <c r="G121" s="199" t="s">
        <v>316</v>
      </c>
      <c r="H121" s="200">
        <v>84</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132</v>
      </c>
      <c r="AT121" s="208" t="s">
        <v>128</v>
      </c>
      <c r="AU121" s="208" t="s">
        <v>76</v>
      </c>
      <c r="AY121" s="13" t="s">
        <v>133</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132</v>
      </c>
      <c r="BM121" s="208" t="s">
        <v>422</v>
      </c>
    </row>
    <row r="122" s="2" customFormat="1">
      <c r="A122" s="34"/>
      <c r="B122" s="35"/>
      <c r="C122" s="36"/>
      <c r="D122" s="210" t="s">
        <v>135</v>
      </c>
      <c r="E122" s="36"/>
      <c r="F122" s="211" t="s">
        <v>318</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135</v>
      </c>
      <c r="AU122" s="13" t="s">
        <v>76</v>
      </c>
    </row>
    <row r="123" s="10" customFormat="1">
      <c r="A123" s="10"/>
      <c r="B123" s="215"/>
      <c r="C123" s="216"/>
      <c r="D123" s="210" t="s">
        <v>137</v>
      </c>
      <c r="E123" s="217" t="s">
        <v>1</v>
      </c>
      <c r="F123" s="218" t="s">
        <v>423</v>
      </c>
      <c r="G123" s="216"/>
      <c r="H123" s="219">
        <v>84</v>
      </c>
      <c r="I123" s="220"/>
      <c r="J123" s="216"/>
      <c r="K123" s="216"/>
      <c r="L123" s="221"/>
      <c r="M123" s="222"/>
      <c r="N123" s="223"/>
      <c r="O123" s="223"/>
      <c r="P123" s="223"/>
      <c r="Q123" s="223"/>
      <c r="R123" s="223"/>
      <c r="S123" s="223"/>
      <c r="T123" s="224"/>
      <c r="U123" s="10"/>
      <c r="V123" s="10"/>
      <c r="W123" s="10"/>
      <c r="X123" s="10"/>
      <c r="Y123" s="10"/>
      <c r="Z123" s="10"/>
      <c r="AA123" s="10"/>
      <c r="AB123" s="10"/>
      <c r="AC123" s="10"/>
      <c r="AD123" s="10"/>
      <c r="AE123" s="10"/>
      <c r="AT123" s="225" t="s">
        <v>137</v>
      </c>
      <c r="AU123" s="225" t="s">
        <v>76</v>
      </c>
      <c r="AV123" s="10" t="s">
        <v>85</v>
      </c>
      <c r="AW123" s="10" t="s">
        <v>32</v>
      </c>
      <c r="AX123" s="10" t="s">
        <v>83</v>
      </c>
      <c r="AY123" s="225" t="s">
        <v>133</v>
      </c>
    </row>
    <row r="124" s="2" customFormat="1" ht="14.4" customHeight="1">
      <c r="A124" s="34"/>
      <c r="B124" s="35"/>
      <c r="C124" s="196" t="s">
        <v>85</v>
      </c>
      <c r="D124" s="196" t="s">
        <v>128</v>
      </c>
      <c r="E124" s="197" t="s">
        <v>424</v>
      </c>
      <c r="F124" s="198" t="s">
        <v>425</v>
      </c>
      <c r="G124" s="199" t="s">
        <v>322</v>
      </c>
      <c r="H124" s="200">
        <v>1800</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132</v>
      </c>
      <c r="AT124" s="208" t="s">
        <v>128</v>
      </c>
      <c r="AU124" s="208" t="s">
        <v>76</v>
      </c>
      <c r="AY124" s="13" t="s">
        <v>133</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132</v>
      </c>
      <c r="BM124" s="208" t="s">
        <v>426</v>
      </c>
    </row>
    <row r="125" s="2" customFormat="1">
      <c r="A125" s="34"/>
      <c r="B125" s="35"/>
      <c r="C125" s="36"/>
      <c r="D125" s="210" t="s">
        <v>135</v>
      </c>
      <c r="E125" s="36"/>
      <c r="F125" s="211" t="s">
        <v>427</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135</v>
      </c>
      <c r="AU125" s="13" t="s">
        <v>76</v>
      </c>
    </row>
    <row r="126" s="10" customFormat="1">
      <c r="A126" s="10"/>
      <c r="B126" s="215"/>
      <c r="C126" s="216"/>
      <c r="D126" s="210" t="s">
        <v>137</v>
      </c>
      <c r="E126" s="217" t="s">
        <v>1</v>
      </c>
      <c r="F126" s="218" t="s">
        <v>428</v>
      </c>
      <c r="G126" s="216"/>
      <c r="H126" s="219">
        <v>1800</v>
      </c>
      <c r="I126" s="220"/>
      <c r="J126" s="216"/>
      <c r="K126" s="216"/>
      <c r="L126" s="221"/>
      <c r="M126" s="222"/>
      <c r="N126" s="223"/>
      <c r="O126" s="223"/>
      <c r="P126" s="223"/>
      <c r="Q126" s="223"/>
      <c r="R126" s="223"/>
      <c r="S126" s="223"/>
      <c r="T126" s="224"/>
      <c r="U126" s="10"/>
      <c r="V126" s="10"/>
      <c r="W126" s="10"/>
      <c r="X126" s="10"/>
      <c r="Y126" s="10"/>
      <c r="Z126" s="10"/>
      <c r="AA126" s="10"/>
      <c r="AB126" s="10"/>
      <c r="AC126" s="10"/>
      <c r="AD126" s="10"/>
      <c r="AE126" s="10"/>
      <c r="AT126" s="225" t="s">
        <v>137</v>
      </c>
      <c r="AU126" s="225" t="s">
        <v>76</v>
      </c>
      <c r="AV126" s="10" t="s">
        <v>85</v>
      </c>
      <c r="AW126" s="10" t="s">
        <v>32</v>
      </c>
      <c r="AX126" s="10" t="s">
        <v>83</v>
      </c>
      <c r="AY126" s="225" t="s">
        <v>133</v>
      </c>
    </row>
    <row r="127" s="2" customFormat="1" ht="14.4" customHeight="1">
      <c r="A127" s="34"/>
      <c r="B127" s="35"/>
      <c r="C127" s="196" t="s">
        <v>145</v>
      </c>
      <c r="D127" s="196" t="s">
        <v>128</v>
      </c>
      <c r="E127" s="197" t="s">
        <v>331</v>
      </c>
      <c r="F127" s="198" t="s">
        <v>332</v>
      </c>
      <c r="G127" s="199" t="s">
        <v>175</v>
      </c>
      <c r="H127" s="200">
        <v>84</v>
      </c>
      <c r="I127" s="201"/>
      <c r="J127" s="202">
        <f>ROUND(I127*H127,2)</f>
        <v>0</v>
      </c>
      <c r="K127" s="203"/>
      <c r="L127" s="40"/>
      <c r="M127" s="204" t="s">
        <v>1</v>
      </c>
      <c r="N127" s="205"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132</v>
      </c>
      <c r="AT127" s="208" t="s">
        <v>128</v>
      </c>
      <c r="AU127" s="208" t="s">
        <v>76</v>
      </c>
      <c r="AY127" s="13" t="s">
        <v>133</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132</v>
      </c>
      <c r="BM127" s="208" t="s">
        <v>429</v>
      </c>
    </row>
    <row r="128" s="2" customFormat="1">
      <c r="A128" s="34"/>
      <c r="B128" s="35"/>
      <c r="C128" s="36"/>
      <c r="D128" s="210" t="s">
        <v>135</v>
      </c>
      <c r="E128" s="36"/>
      <c r="F128" s="211" t="s">
        <v>334</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135</v>
      </c>
      <c r="AU128" s="13" t="s">
        <v>76</v>
      </c>
    </row>
    <row r="129" s="10" customFormat="1">
      <c r="A129" s="10"/>
      <c r="B129" s="215"/>
      <c r="C129" s="216"/>
      <c r="D129" s="210" t="s">
        <v>137</v>
      </c>
      <c r="E129" s="217" t="s">
        <v>1</v>
      </c>
      <c r="F129" s="218" t="s">
        <v>423</v>
      </c>
      <c r="G129" s="216"/>
      <c r="H129" s="219">
        <v>84</v>
      </c>
      <c r="I129" s="220"/>
      <c r="J129" s="216"/>
      <c r="K129" s="216"/>
      <c r="L129" s="221"/>
      <c r="M129" s="222"/>
      <c r="N129" s="223"/>
      <c r="O129" s="223"/>
      <c r="P129" s="223"/>
      <c r="Q129" s="223"/>
      <c r="R129" s="223"/>
      <c r="S129" s="223"/>
      <c r="T129" s="224"/>
      <c r="U129" s="10"/>
      <c r="V129" s="10"/>
      <c r="W129" s="10"/>
      <c r="X129" s="10"/>
      <c r="Y129" s="10"/>
      <c r="Z129" s="10"/>
      <c r="AA129" s="10"/>
      <c r="AB129" s="10"/>
      <c r="AC129" s="10"/>
      <c r="AD129" s="10"/>
      <c r="AE129" s="10"/>
      <c r="AT129" s="225" t="s">
        <v>137</v>
      </c>
      <c r="AU129" s="225" t="s">
        <v>76</v>
      </c>
      <c r="AV129" s="10" t="s">
        <v>85</v>
      </c>
      <c r="AW129" s="10" t="s">
        <v>32</v>
      </c>
      <c r="AX129" s="10" t="s">
        <v>83</v>
      </c>
      <c r="AY129" s="225" t="s">
        <v>133</v>
      </c>
    </row>
    <row r="130" s="2" customFormat="1" ht="14.4" customHeight="1">
      <c r="A130" s="34"/>
      <c r="B130" s="35"/>
      <c r="C130" s="196" t="s">
        <v>132</v>
      </c>
      <c r="D130" s="196" t="s">
        <v>128</v>
      </c>
      <c r="E130" s="197" t="s">
        <v>336</v>
      </c>
      <c r="F130" s="198" t="s">
        <v>337</v>
      </c>
      <c r="G130" s="199" t="s">
        <v>175</v>
      </c>
      <c r="H130" s="200">
        <v>48</v>
      </c>
      <c r="I130" s="201"/>
      <c r="J130" s="202">
        <f>ROUND(I130*H130,2)</f>
        <v>0</v>
      </c>
      <c r="K130" s="203"/>
      <c r="L130" s="40"/>
      <c r="M130" s="204" t="s">
        <v>1</v>
      </c>
      <c r="N130" s="205" t="s">
        <v>41</v>
      </c>
      <c r="O130" s="87"/>
      <c r="P130" s="206">
        <f>O130*H130</f>
        <v>0</v>
      </c>
      <c r="Q130" s="206">
        <v>0</v>
      </c>
      <c r="R130" s="206">
        <f>Q130*H130</f>
        <v>0</v>
      </c>
      <c r="S130" s="206">
        <v>0</v>
      </c>
      <c r="T130" s="207">
        <f>S130*H130</f>
        <v>0</v>
      </c>
      <c r="U130" s="34"/>
      <c r="V130" s="34"/>
      <c r="W130" s="34"/>
      <c r="X130" s="34"/>
      <c r="Y130" s="34"/>
      <c r="Z130" s="34"/>
      <c r="AA130" s="34"/>
      <c r="AB130" s="34"/>
      <c r="AC130" s="34"/>
      <c r="AD130" s="34"/>
      <c r="AE130" s="34"/>
      <c r="AR130" s="208" t="s">
        <v>132</v>
      </c>
      <c r="AT130" s="208" t="s">
        <v>128</v>
      </c>
      <c r="AU130" s="208" t="s">
        <v>76</v>
      </c>
      <c r="AY130" s="13" t="s">
        <v>133</v>
      </c>
      <c r="BE130" s="209">
        <f>IF(N130="základní",J130,0)</f>
        <v>0</v>
      </c>
      <c r="BF130" s="209">
        <f>IF(N130="snížená",J130,0)</f>
        <v>0</v>
      </c>
      <c r="BG130" s="209">
        <f>IF(N130="zákl. přenesená",J130,0)</f>
        <v>0</v>
      </c>
      <c r="BH130" s="209">
        <f>IF(N130="sníž. přenesená",J130,0)</f>
        <v>0</v>
      </c>
      <c r="BI130" s="209">
        <f>IF(N130="nulová",J130,0)</f>
        <v>0</v>
      </c>
      <c r="BJ130" s="13" t="s">
        <v>83</v>
      </c>
      <c r="BK130" s="209">
        <f>ROUND(I130*H130,2)</f>
        <v>0</v>
      </c>
      <c r="BL130" s="13" t="s">
        <v>132</v>
      </c>
      <c r="BM130" s="208" t="s">
        <v>430</v>
      </c>
    </row>
    <row r="131" s="2" customFormat="1">
      <c r="A131" s="34"/>
      <c r="B131" s="35"/>
      <c r="C131" s="36"/>
      <c r="D131" s="210" t="s">
        <v>135</v>
      </c>
      <c r="E131" s="36"/>
      <c r="F131" s="211" t="s">
        <v>339</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135</v>
      </c>
      <c r="AU131" s="13" t="s">
        <v>76</v>
      </c>
    </row>
    <row r="132" s="10" customFormat="1">
      <c r="A132" s="10"/>
      <c r="B132" s="215"/>
      <c r="C132" s="216"/>
      <c r="D132" s="210" t="s">
        <v>137</v>
      </c>
      <c r="E132" s="217" t="s">
        <v>1</v>
      </c>
      <c r="F132" s="218" t="s">
        <v>431</v>
      </c>
      <c r="G132" s="216"/>
      <c r="H132" s="219">
        <v>48</v>
      </c>
      <c r="I132" s="220"/>
      <c r="J132" s="216"/>
      <c r="K132" s="216"/>
      <c r="L132" s="221"/>
      <c r="M132" s="222"/>
      <c r="N132" s="223"/>
      <c r="O132" s="223"/>
      <c r="P132" s="223"/>
      <c r="Q132" s="223"/>
      <c r="R132" s="223"/>
      <c r="S132" s="223"/>
      <c r="T132" s="224"/>
      <c r="U132" s="10"/>
      <c r="V132" s="10"/>
      <c r="W132" s="10"/>
      <c r="X132" s="10"/>
      <c r="Y132" s="10"/>
      <c r="Z132" s="10"/>
      <c r="AA132" s="10"/>
      <c r="AB132" s="10"/>
      <c r="AC132" s="10"/>
      <c r="AD132" s="10"/>
      <c r="AE132" s="10"/>
      <c r="AT132" s="225" t="s">
        <v>137</v>
      </c>
      <c r="AU132" s="225" t="s">
        <v>76</v>
      </c>
      <c r="AV132" s="10" t="s">
        <v>85</v>
      </c>
      <c r="AW132" s="10" t="s">
        <v>32</v>
      </c>
      <c r="AX132" s="10" t="s">
        <v>83</v>
      </c>
      <c r="AY132" s="225" t="s">
        <v>133</v>
      </c>
    </row>
    <row r="133" s="2" customFormat="1" ht="14.4" customHeight="1">
      <c r="A133" s="34"/>
      <c r="B133" s="35"/>
      <c r="C133" s="196" t="s">
        <v>155</v>
      </c>
      <c r="D133" s="196" t="s">
        <v>128</v>
      </c>
      <c r="E133" s="197" t="s">
        <v>342</v>
      </c>
      <c r="F133" s="198" t="s">
        <v>343</v>
      </c>
      <c r="G133" s="199" t="s">
        <v>175</v>
      </c>
      <c r="H133" s="200">
        <v>160</v>
      </c>
      <c r="I133" s="201"/>
      <c r="J133" s="202">
        <f>ROUND(I133*H133,2)</f>
        <v>0</v>
      </c>
      <c r="K133" s="203"/>
      <c r="L133" s="40"/>
      <c r="M133" s="204" t="s">
        <v>1</v>
      </c>
      <c r="N133" s="205" t="s">
        <v>41</v>
      </c>
      <c r="O133" s="87"/>
      <c r="P133" s="206">
        <f>O133*H133</f>
        <v>0</v>
      </c>
      <c r="Q133" s="206">
        <v>0</v>
      </c>
      <c r="R133" s="206">
        <f>Q133*H133</f>
        <v>0</v>
      </c>
      <c r="S133" s="206">
        <v>0</v>
      </c>
      <c r="T133" s="207">
        <f>S133*H133</f>
        <v>0</v>
      </c>
      <c r="U133" s="34"/>
      <c r="V133" s="34"/>
      <c r="W133" s="34"/>
      <c r="X133" s="34"/>
      <c r="Y133" s="34"/>
      <c r="Z133" s="34"/>
      <c r="AA133" s="34"/>
      <c r="AB133" s="34"/>
      <c r="AC133" s="34"/>
      <c r="AD133" s="34"/>
      <c r="AE133" s="34"/>
      <c r="AR133" s="208" t="s">
        <v>132</v>
      </c>
      <c r="AT133" s="208" t="s">
        <v>128</v>
      </c>
      <c r="AU133" s="208" t="s">
        <v>76</v>
      </c>
      <c r="AY133" s="13" t="s">
        <v>133</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132</v>
      </c>
      <c r="BM133" s="208" t="s">
        <v>432</v>
      </c>
    </row>
    <row r="134" s="2" customFormat="1">
      <c r="A134" s="34"/>
      <c r="B134" s="35"/>
      <c r="C134" s="36"/>
      <c r="D134" s="210" t="s">
        <v>135</v>
      </c>
      <c r="E134" s="36"/>
      <c r="F134" s="211" t="s">
        <v>345</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135</v>
      </c>
      <c r="AU134" s="13" t="s">
        <v>76</v>
      </c>
    </row>
    <row r="135" s="10" customFormat="1">
      <c r="A135" s="10"/>
      <c r="B135" s="215"/>
      <c r="C135" s="216"/>
      <c r="D135" s="210" t="s">
        <v>137</v>
      </c>
      <c r="E135" s="217" t="s">
        <v>1</v>
      </c>
      <c r="F135" s="218" t="s">
        <v>433</v>
      </c>
      <c r="G135" s="216"/>
      <c r="H135" s="219">
        <v>160</v>
      </c>
      <c r="I135" s="220"/>
      <c r="J135" s="216"/>
      <c r="K135" s="216"/>
      <c r="L135" s="221"/>
      <c r="M135" s="222"/>
      <c r="N135" s="223"/>
      <c r="O135" s="223"/>
      <c r="P135" s="223"/>
      <c r="Q135" s="223"/>
      <c r="R135" s="223"/>
      <c r="S135" s="223"/>
      <c r="T135" s="224"/>
      <c r="U135" s="10"/>
      <c r="V135" s="10"/>
      <c r="W135" s="10"/>
      <c r="X135" s="10"/>
      <c r="Y135" s="10"/>
      <c r="Z135" s="10"/>
      <c r="AA135" s="10"/>
      <c r="AB135" s="10"/>
      <c r="AC135" s="10"/>
      <c r="AD135" s="10"/>
      <c r="AE135" s="10"/>
      <c r="AT135" s="225" t="s">
        <v>137</v>
      </c>
      <c r="AU135" s="225" t="s">
        <v>76</v>
      </c>
      <c r="AV135" s="10" t="s">
        <v>85</v>
      </c>
      <c r="AW135" s="10" t="s">
        <v>32</v>
      </c>
      <c r="AX135" s="10" t="s">
        <v>83</v>
      </c>
      <c r="AY135" s="225" t="s">
        <v>133</v>
      </c>
    </row>
    <row r="136" s="2" customFormat="1" ht="14.4" customHeight="1">
      <c r="A136" s="34"/>
      <c r="B136" s="35"/>
      <c r="C136" s="196" t="s">
        <v>164</v>
      </c>
      <c r="D136" s="196" t="s">
        <v>128</v>
      </c>
      <c r="E136" s="197" t="s">
        <v>434</v>
      </c>
      <c r="F136" s="198" t="s">
        <v>435</v>
      </c>
      <c r="G136" s="199" t="s">
        <v>175</v>
      </c>
      <c r="H136" s="200">
        <v>1600</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132</v>
      </c>
      <c r="AT136" s="208" t="s">
        <v>128</v>
      </c>
      <c r="AU136" s="208" t="s">
        <v>76</v>
      </c>
      <c r="AY136" s="13" t="s">
        <v>133</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132</v>
      </c>
      <c r="BM136" s="208" t="s">
        <v>436</v>
      </c>
    </row>
    <row r="137" s="2" customFormat="1">
      <c r="A137" s="34"/>
      <c r="B137" s="35"/>
      <c r="C137" s="36"/>
      <c r="D137" s="210" t="s">
        <v>135</v>
      </c>
      <c r="E137" s="36"/>
      <c r="F137" s="211" t="s">
        <v>437</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135</v>
      </c>
      <c r="AU137" s="13" t="s">
        <v>76</v>
      </c>
    </row>
    <row r="138" s="10" customFormat="1">
      <c r="A138" s="10"/>
      <c r="B138" s="215"/>
      <c r="C138" s="216"/>
      <c r="D138" s="210" t="s">
        <v>137</v>
      </c>
      <c r="E138" s="217" t="s">
        <v>1</v>
      </c>
      <c r="F138" s="218" t="s">
        <v>438</v>
      </c>
      <c r="G138" s="216"/>
      <c r="H138" s="219">
        <v>1600</v>
      </c>
      <c r="I138" s="220"/>
      <c r="J138" s="216"/>
      <c r="K138" s="216"/>
      <c r="L138" s="221"/>
      <c r="M138" s="222"/>
      <c r="N138" s="223"/>
      <c r="O138" s="223"/>
      <c r="P138" s="223"/>
      <c r="Q138" s="223"/>
      <c r="R138" s="223"/>
      <c r="S138" s="223"/>
      <c r="T138" s="224"/>
      <c r="U138" s="10"/>
      <c r="V138" s="10"/>
      <c r="W138" s="10"/>
      <c r="X138" s="10"/>
      <c r="Y138" s="10"/>
      <c r="Z138" s="10"/>
      <c r="AA138" s="10"/>
      <c r="AB138" s="10"/>
      <c r="AC138" s="10"/>
      <c r="AD138" s="10"/>
      <c r="AE138" s="10"/>
      <c r="AT138" s="225" t="s">
        <v>137</v>
      </c>
      <c r="AU138" s="225" t="s">
        <v>76</v>
      </c>
      <c r="AV138" s="10" t="s">
        <v>85</v>
      </c>
      <c r="AW138" s="10" t="s">
        <v>32</v>
      </c>
      <c r="AX138" s="10" t="s">
        <v>83</v>
      </c>
      <c r="AY138" s="225" t="s">
        <v>133</v>
      </c>
    </row>
    <row r="139" s="2" customFormat="1" ht="14.4" customHeight="1">
      <c r="A139" s="34"/>
      <c r="B139" s="35"/>
      <c r="C139" s="196" t="s">
        <v>172</v>
      </c>
      <c r="D139" s="196" t="s">
        <v>128</v>
      </c>
      <c r="E139" s="197" t="s">
        <v>439</v>
      </c>
      <c r="F139" s="198" t="s">
        <v>440</v>
      </c>
      <c r="G139" s="199" t="s">
        <v>175</v>
      </c>
      <c r="H139" s="200">
        <v>3840</v>
      </c>
      <c r="I139" s="201"/>
      <c r="J139" s="202">
        <f>ROUND(I139*H139,2)</f>
        <v>0</v>
      </c>
      <c r="K139" s="203"/>
      <c r="L139" s="40"/>
      <c r="M139" s="204" t="s">
        <v>1</v>
      </c>
      <c r="N139" s="205" t="s">
        <v>41</v>
      </c>
      <c r="O139" s="87"/>
      <c r="P139" s="206">
        <f>O139*H139</f>
        <v>0</v>
      </c>
      <c r="Q139" s="206">
        <v>0</v>
      </c>
      <c r="R139" s="206">
        <f>Q139*H139</f>
        <v>0</v>
      </c>
      <c r="S139" s="206">
        <v>0</v>
      </c>
      <c r="T139" s="207">
        <f>S139*H139</f>
        <v>0</v>
      </c>
      <c r="U139" s="34"/>
      <c r="V139" s="34"/>
      <c r="W139" s="34"/>
      <c r="X139" s="34"/>
      <c r="Y139" s="34"/>
      <c r="Z139" s="34"/>
      <c r="AA139" s="34"/>
      <c r="AB139" s="34"/>
      <c r="AC139" s="34"/>
      <c r="AD139" s="34"/>
      <c r="AE139" s="34"/>
      <c r="AR139" s="208" t="s">
        <v>132</v>
      </c>
      <c r="AT139" s="208" t="s">
        <v>128</v>
      </c>
      <c r="AU139" s="208" t="s">
        <v>76</v>
      </c>
      <c r="AY139" s="13" t="s">
        <v>133</v>
      </c>
      <c r="BE139" s="209">
        <f>IF(N139="základní",J139,0)</f>
        <v>0</v>
      </c>
      <c r="BF139" s="209">
        <f>IF(N139="snížená",J139,0)</f>
        <v>0</v>
      </c>
      <c r="BG139" s="209">
        <f>IF(N139="zákl. přenesená",J139,0)</f>
        <v>0</v>
      </c>
      <c r="BH139" s="209">
        <f>IF(N139="sníž. přenesená",J139,0)</f>
        <v>0</v>
      </c>
      <c r="BI139" s="209">
        <f>IF(N139="nulová",J139,0)</f>
        <v>0</v>
      </c>
      <c r="BJ139" s="13" t="s">
        <v>83</v>
      </c>
      <c r="BK139" s="209">
        <f>ROUND(I139*H139,2)</f>
        <v>0</v>
      </c>
      <c r="BL139" s="13" t="s">
        <v>132</v>
      </c>
      <c r="BM139" s="208" t="s">
        <v>441</v>
      </c>
    </row>
    <row r="140" s="2" customFormat="1">
      <c r="A140" s="34"/>
      <c r="B140" s="35"/>
      <c r="C140" s="36"/>
      <c r="D140" s="210" t="s">
        <v>135</v>
      </c>
      <c r="E140" s="36"/>
      <c r="F140" s="211" t="s">
        <v>442</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135</v>
      </c>
      <c r="AU140" s="13" t="s">
        <v>76</v>
      </c>
    </row>
    <row r="141" s="10" customFormat="1">
      <c r="A141" s="10"/>
      <c r="B141" s="215"/>
      <c r="C141" s="216"/>
      <c r="D141" s="210" t="s">
        <v>137</v>
      </c>
      <c r="E141" s="217" t="s">
        <v>1</v>
      </c>
      <c r="F141" s="218" t="s">
        <v>443</v>
      </c>
      <c r="G141" s="216"/>
      <c r="H141" s="219">
        <v>3840</v>
      </c>
      <c r="I141" s="220"/>
      <c r="J141" s="216"/>
      <c r="K141" s="216"/>
      <c r="L141" s="221"/>
      <c r="M141" s="222"/>
      <c r="N141" s="223"/>
      <c r="O141" s="223"/>
      <c r="P141" s="223"/>
      <c r="Q141" s="223"/>
      <c r="R141" s="223"/>
      <c r="S141" s="223"/>
      <c r="T141" s="224"/>
      <c r="U141" s="10"/>
      <c r="V141" s="10"/>
      <c r="W141" s="10"/>
      <c r="X141" s="10"/>
      <c r="Y141" s="10"/>
      <c r="Z141" s="10"/>
      <c r="AA141" s="10"/>
      <c r="AB141" s="10"/>
      <c r="AC141" s="10"/>
      <c r="AD141" s="10"/>
      <c r="AE141" s="10"/>
      <c r="AT141" s="225" t="s">
        <v>137</v>
      </c>
      <c r="AU141" s="225" t="s">
        <v>76</v>
      </c>
      <c r="AV141" s="10" t="s">
        <v>85</v>
      </c>
      <c r="AW141" s="10" t="s">
        <v>32</v>
      </c>
      <c r="AX141" s="10" t="s">
        <v>83</v>
      </c>
      <c r="AY141" s="225" t="s">
        <v>133</v>
      </c>
    </row>
    <row r="142" s="2" customFormat="1" ht="14.4" customHeight="1">
      <c r="A142" s="34"/>
      <c r="B142" s="35"/>
      <c r="C142" s="237" t="s">
        <v>178</v>
      </c>
      <c r="D142" s="237" t="s">
        <v>165</v>
      </c>
      <c r="E142" s="238" t="s">
        <v>444</v>
      </c>
      <c r="F142" s="239" t="s">
        <v>445</v>
      </c>
      <c r="G142" s="240" t="s">
        <v>175</v>
      </c>
      <c r="H142" s="241">
        <v>1920</v>
      </c>
      <c r="I142" s="242"/>
      <c r="J142" s="243">
        <f>ROUND(I142*H142,2)</f>
        <v>0</v>
      </c>
      <c r="K142" s="244"/>
      <c r="L142" s="245"/>
      <c r="M142" s="246" t="s">
        <v>1</v>
      </c>
      <c r="N142" s="247" t="s">
        <v>41</v>
      </c>
      <c r="O142" s="87"/>
      <c r="P142" s="206">
        <f>O142*H142</f>
        <v>0</v>
      </c>
      <c r="Q142" s="206">
        <v>0.00014999999999999999</v>
      </c>
      <c r="R142" s="206">
        <f>Q142*H142</f>
        <v>0.28799999999999998</v>
      </c>
      <c r="S142" s="206">
        <v>0</v>
      </c>
      <c r="T142" s="207">
        <f>S142*H142</f>
        <v>0</v>
      </c>
      <c r="U142" s="34"/>
      <c r="V142" s="34"/>
      <c r="W142" s="34"/>
      <c r="X142" s="34"/>
      <c r="Y142" s="34"/>
      <c r="Z142" s="34"/>
      <c r="AA142" s="34"/>
      <c r="AB142" s="34"/>
      <c r="AC142" s="34"/>
      <c r="AD142" s="34"/>
      <c r="AE142" s="34"/>
      <c r="AR142" s="208" t="s">
        <v>178</v>
      </c>
      <c r="AT142" s="208" t="s">
        <v>165</v>
      </c>
      <c r="AU142" s="208" t="s">
        <v>76</v>
      </c>
      <c r="AY142" s="13" t="s">
        <v>133</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132</v>
      </c>
      <c r="BM142" s="208" t="s">
        <v>446</v>
      </c>
    </row>
    <row r="143" s="2" customFormat="1">
      <c r="A143" s="34"/>
      <c r="B143" s="35"/>
      <c r="C143" s="36"/>
      <c r="D143" s="210" t="s">
        <v>135</v>
      </c>
      <c r="E143" s="36"/>
      <c r="F143" s="211" t="s">
        <v>445</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135</v>
      </c>
      <c r="AU143" s="13" t="s">
        <v>76</v>
      </c>
    </row>
    <row r="144" s="10" customFormat="1">
      <c r="A144" s="10"/>
      <c r="B144" s="215"/>
      <c r="C144" s="216"/>
      <c r="D144" s="210" t="s">
        <v>137</v>
      </c>
      <c r="E144" s="217" t="s">
        <v>1</v>
      </c>
      <c r="F144" s="218" t="s">
        <v>447</v>
      </c>
      <c r="G144" s="216"/>
      <c r="H144" s="219">
        <v>1920</v>
      </c>
      <c r="I144" s="220"/>
      <c r="J144" s="216"/>
      <c r="K144" s="216"/>
      <c r="L144" s="221"/>
      <c r="M144" s="222"/>
      <c r="N144" s="223"/>
      <c r="O144" s="223"/>
      <c r="P144" s="223"/>
      <c r="Q144" s="223"/>
      <c r="R144" s="223"/>
      <c r="S144" s="223"/>
      <c r="T144" s="224"/>
      <c r="U144" s="10"/>
      <c r="V144" s="10"/>
      <c r="W144" s="10"/>
      <c r="X144" s="10"/>
      <c r="Y144" s="10"/>
      <c r="Z144" s="10"/>
      <c r="AA144" s="10"/>
      <c r="AB144" s="10"/>
      <c r="AC144" s="10"/>
      <c r="AD144" s="10"/>
      <c r="AE144" s="10"/>
      <c r="AT144" s="225" t="s">
        <v>137</v>
      </c>
      <c r="AU144" s="225" t="s">
        <v>76</v>
      </c>
      <c r="AV144" s="10" t="s">
        <v>85</v>
      </c>
      <c r="AW144" s="10" t="s">
        <v>32</v>
      </c>
      <c r="AX144" s="10" t="s">
        <v>83</v>
      </c>
      <c r="AY144" s="225" t="s">
        <v>133</v>
      </c>
    </row>
    <row r="145" s="2" customFormat="1" ht="14.4" customHeight="1">
      <c r="A145" s="34"/>
      <c r="B145" s="35"/>
      <c r="C145" s="237" t="s">
        <v>183</v>
      </c>
      <c r="D145" s="237" t="s">
        <v>165</v>
      </c>
      <c r="E145" s="238" t="s">
        <v>448</v>
      </c>
      <c r="F145" s="239" t="s">
        <v>449</v>
      </c>
      <c r="G145" s="240" t="s">
        <v>175</v>
      </c>
      <c r="H145" s="241">
        <v>3840</v>
      </c>
      <c r="I145" s="242"/>
      <c r="J145" s="243">
        <f>ROUND(I145*H145,2)</f>
        <v>0</v>
      </c>
      <c r="K145" s="244"/>
      <c r="L145" s="245"/>
      <c r="M145" s="246" t="s">
        <v>1</v>
      </c>
      <c r="N145" s="247" t="s">
        <v>41</v>
      </c>
      <c r="O145" s="87"/>
      <c r="P145" s="206">
        <f>O145*H145</f>
        <v>0</v>
      </c>
      <c r="Q145" s="206">
        <v>2.0000000000000002E-05</v>
      </c>
      <c r="R145" s="206">
        <f>Q145*H145</f>
        <v>0.076800000000000007</v>
      </c>
      <c r="S145" s="206">
        <v>0</v>
      </c>
      <c r="T145" s="207">
        <f>S145*H145</f>
        <v>0</v>
      </c>
      <c r="U145" s="34"/>
      <c r="V145" s="34"/>
      <c r="W145" s="34"/>
      <c r="X145" s="34"/>
      <c r="Y145" s="34"/>
      <c r="Z145" s="34"/>
      <c r="AA145" s="34"/>
      <c r="AB145" s="34"/>
      <c r="AC145" s="34"/>
      <c r="AD145" s="34"/>
      <c r="AE145" s="34"/>
      <c r="AR145" s="208" t="s">
        <v>178</v>
      </c>
      <c r="AT145" s="208" t="s">
        <v>165</v>
      </c>
      <c r="AU145" s="208" t="s">
        <v>76</v>
      </c>
      <c r="AY145" s="13" t="s">
        <v>133</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132</v>
      </c>
      <c r="BM145" s="208" t="s">
        <v>450</v>
      </c>
    </row>
    <row r="146" s="2" customFormat="1">
      <c r="A146" s="34"/>
      <c r="B146" s="35"/>
      <c r="C146" s="36"/>
      <c r="D146" s="210" t="s">
        <v>135</v>
      </c>
      <c r="E146" s="36"/>
      <c r="F146" s="211" t="s">
        <v>449</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135</v>
      </c>
      <c r="AU146" s="13" t="s">
        <v>76</v>
      </c>
    </row>
    <row r="147" s="10" customFormat="1">
      <c r="A147" s="10"/>
      <c r="B147" s="215"/>
      <c r="C147" s="216"/>
      <c r="D147" s="210" t="s">
        <v>137</v>
      </c>
      <c r="E147" s="217" t="s">
        <v>1</v>
      </c>
      <c r="F147" s="218" t="s">
        <v>443</v>
      </c>
      <c r="G147" s="216"/>
      <c r="H147" s="219">
        <v>3840</v>
      </c>
      <c r="I147" s="220"/>
      <c r="J147" s="216"/>
      <c r="K147" s="216"/>
      <c r="L147" s="221"/>
      <c r="M147" s="222"/>
      <c r="N147" s="223"/>
      <c r="O147" s="223"/>
      <c r="P147" s="223"/>
      <c r="Q147" s="223"/>
      <c r="R147" s="223"/>
      <c r="S147" s="223"/>
      <c r="T147" s="224"/>
      <c r="U147" s="10"/>
      <c r="V147" s="10"/>
      <c r="W147" s="10"/>
      <c r="X147" s="10"/>
      <c r="Y147" s="10"/>
      <c r="Z147" s="10"/>
      <c r="AA147" s="10"/>
      <c r="AB147" s="10"/>
      <c r="AC147" s="10"/>
      <c r="AD147" s="10"/>
      <c r="AE147" s="10"/>
      <c r="AT147" s="225" t="s">
        <v>137</v>
      </c>
      <c r="AU147" s="225" t="s">
        <v>76</v>
      </c>
      <c r="AV147" s="10" t="s">
        <v>85</v>
      </c>
      <c r="AW147" s="10" t="s">
        <v>32</v>
      </c>
      <c r="AX147" s="10" t="s">
        <v>83</v>
      </c>
      <c r="AY147" s="225" t="s">
        <v>133</v>
      </c>
    </row>
    <row r="148" s="2" customFormat="1" ht="14.4" customHeight="1">
      <c r="A148" s="34"/>
      <c r="B148" s="35"/>
      <c r="C148" s="237" t="s">
        <v>189</v>
      </c>
      <c r="D148" s="237" t="s">
        <v>165</v>
      </c>
      <c r="E148" s="238" t="s">
        <v>217</v>
      </c>
      <c r="F148" s="239" t="s">
        <v>218</v>
      </c>
      <c r="G148" s="240" t="s">
        <v>175</v>
      </c>
      <c r="H148" s="241">
        <v>160</v>
      </c>
      <c r="I148" s="242"/>
      <c r="J148" s="243">
        <f>ROUND(I148*H148,2)</f>
        <v>0</v>
      </c>
      <c r="K148" s="244"/>
      <c r="L148" s="245"/>
      <c r="M148" s="246" t="s">
        <v>1</v>
      </c>
      <c r="N148" s="247" t="s">
        <v>41</v>
      </c>
      <c r="O148" s="87"/>
      <c r="P148" s="206">
        <f>O148*H148</f>
        <v>0</v>
      </c>
      <c r="Q148" s="206">
        <v>9.0000000000000006E-05</v>
      </c>
      <c r="R148" s="206">
        <f>Q148*H148</f>
        <v>0.014400000000000001</v>
      </c>
      <c r="S148" s="206">
        <v>0</v>
      </c>
      <c r="T148" s="207">
        <f>S148*H148</f>
        <v>0</v>
      </c>
      <c r="U148" s="34"/>
      <c r="V148" s="34"/>
      <c r="W148" s="34"/>
      <c r="X148" s="34"/>
      <c r="Y148" s="34"/>
      <c r="Z148" s="34"/>
      <c r="AA148" s="34"/>
      <c r="AB148" s="34"/>
      <c r="AC148" s="34"/>
      <c r="AD148" s="34"/>
      <c r="AE148" s="34"/>
      <c r="AR148" s="208" t="s">
        <v>178</v>
      </c>
      <c r="AT148" s="208" t="s">
        <v>165</v>
      </c>
      <c r="AU148" s="208" t="s">
        <v>76</v>
      </c>
      <c r="AY148" s="13" t="s">
        <v>133</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132</v>
      </c>
      <c r="BM148" s="208" t="s">
        <v>451</v>
      </c>
    </row>
    <row r="149" s="2" customFormat="1">
      <c r="A149" s="34"/>
      <c r="B149" s="35"/>
      <c r="C149" s="36"/>
      <c r="D149" s="210" t="s">
        <v>135</v>
      </c>
      <c r="E149" s="36"/>
      <c r="F149" s="211" t="s">
        <v>218</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135</v>
      </c>
      <c r="AU149" s="13" t="s">
        <v>76</v>
      </c>
    </row>
    <row r="150" s="10" customFormat="1">
      <c r="A150" s="10"/>
      <c r="B150" s="215"/>
      <c r="C150" s="216"/>
      <c r="D150" s="210" t="s">
        <v>137</v>
      </c>
      <c r="E150" s="217" t="s">
        <v>1</v>
      </c>
      <c r="F150" s="218" t="s">
        <v>433</v>
      </c>
      <c r="G150" s="216"/>
      <c r="H150" s="219">
        <v>160</v>
      </c>
      <c r="I150" s="220"/>
      <c r="J150" s="216"/>
      <c r="K150" s="216"/>
      <c r="L150" s="221"/>
      <c r="M150" s="222"/>
      <c r="N150" s="223"/>
      <c r="O150" s="223"/>
      <c r="P150" s="223"/>
      <c r="Q150" s="223"/>
      <c r="R150" s="223"/>
      <c r="S150" s="223"/>
      <c r="T150" s="224"/>
      <c r="U150" s="10"/>
      <c r="V150" s="10"/>
      <c r="W150" s="10"/>
      <c r="X150" s="10"/>
      <c r="Y150" s="10"/>
      <c r="Z150" s="10"/>
      <c r="AA150" s="10"/>
      <c r="AB150" s="10"/>
      <c r="AC150" s="10"/>
      <c r="AD150" s="10"/>
      <c r="AE150" s="10"/>
      <c r="AT150" s="225" t="s">
        <v>137</v>
      </c>
      <c r="AU150" s="225" t="s">
        <v>76</v>
      </c>
      <c r="AV150" s="10" t="s">
        <v>85</v>
      </c>
      <c r="AW150" s="10" t="s">
        <v>32</v>
      </c>
      <c r="AX150" s="10" t="s">
        <v>83</v>
      </c>
      <c r="AY150" s="225" t="s">
        <v>133</v>
      </c>
    </row>
    <row r="151" s="2" customFormat="1" ht="14.4" customHeight="1">
      <c r="A151" s="34"/>
      <c r="B151" s="35"/>
      <c r="C151" s="237" t="s">
        <v>194</v>
      </c>
      <c r="D151" s="237" t="s">
        <v>165</v>
      </c>
      <c r="E151" s="238" t="s">
        <v>349</v>
      </c>
      <c r="F151" s="239" t="s">
        <v>350</v>
      </c>
      <c r="G151" s="240" t="s">
        <v>175</v>
      </c>
      <c r="H151" s="241">
        <v>160</v>
      </c>
      <c r="I151" s="242"/>
      <c r="J151" s="243">
        <f>ROUND(I151*H151,2)</f>
        <v>0</v>
      </c>
      <c r="K151" s="244"/>
      <c r="L151" s="245"/>
      <c r="M151" s="246" t="s">
        <v>1</v>
      </c>
      <c r="N151" s="247" t="s">
        <v>41</v>
      </c>
      <c r="O151" s="87"/>
      <c r="P151" s="206">
        <f>O151*H151</f>
        <v>0</v>
      </c>
      <c r="Q151" s="206">
        <v>0.00014999999999999999</v>
      </c>
      <c r="R151" s="206">
        <f>Q151*H151</f>
        <v>0.023999999999999997</v>
      </c>
      <c r="S151" s="206">
        <v>0</v>
      </c>
      <c r="T151" s="207">
        <f>S151*H151</f>
        <v>0</v>
      </c>
      <c r="U151" s="34"/>
      <c r="V151" s="34"/>
      <c r="W151" s="34"/>
      <c r="X151" s="34"/>
      <c r="Y151" s="34"/>
      <c r="Z151" s="34"/>
      <c r="AA151" s="34"/>
      <c r="AB151" s="34"/>
      <c r="AC151" s="34"/>
      <c r="AD151" s="34"/>
      <c r="AE151" s="34"/>
      <c r="AR151" s="208" t="s">
        <v>178</v>
      </c>
      <c r="AT151" s="208" t="s">
        <v>165</v>
      </c>
      <c r="AU151" s="208" t="s">
        <v>76</v>
      </c>
      <c r="AY151" s="13" t="s">
        <v>133</v>
      </c>
      <c r="BE151" s="209">
        <f>IF(N151="základní",J151,0)</f>
        <v>0</v>
      </c>
      <c r="BF151" s="209">
        <f>IF(N151="snížená",J151,0)</f>
        <v>0</v>
      </c>
      <c r="BG151" s="209">
        <f>IF(N151="zákl. přenesená",J151,0)</f>
        <v>0</v>
      </c>
      <c r="BH151" s="209">
        <f>IF(N151="sníž. přenesená",J151,0)</f>
        <v>0</v>
      </c>
      <c r="BI151" s="209">
        <f>IF(N151="nulová",J151,0)</f>
        <v>0</v>
      </c>
      <c r="BJ151" s="13" t="s">
        <v>83</v>
      </c>
      <c r="BK151" s="209">
        <f>ROUND(I151*H151,2)</f>
        <v>0</v>
      </c>
      <c r="BL151" s="13" t="s">
        <v>132</v>
      </c>
      <c r="BM151" s="208" t="s">
        <v>452</v>
      </c>
    </row>
    <row r="152" s="2" customFormat="1">
      <c r="A152" s="34"/>
      <c r="B152" s="35"/>
      <c r="C152" s="36"/>
      <c r="D152" s="210" t="s">
        <v>135</v>
      </c>
      <c r="E152" s="36"/>
      <c r="F152" s="211" t="s">
        <v>350</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135</v>
      </c>
      <c r="AU152" s="13" t="s">
        <v>76</v>
      </c>
    </row>
    <row r="153" s="10" customFormat="1">
      <c r="A153" s="10"/>
      <c r="B153" s="215"/>
      <c r="C153" s="216"/>
      <c r="D153" s="210" t="s">
        <v>137</v>
      </c>
      <c r="E153" s="217" t="s">
        <v>1</v>
      </c>
      <c r="F153" s="218" t="s">
        <v>433</v>
      </c>
      <c r="G153" s="216"/>
      <c r="H153" s="219">
        <v>160</v>
      </c>
      <c r="I153" s="220"/>
      <c r="J153" s="216"/>
      <c r="K153" s="216"/>
      <c r="L153" s="221"/>
      <c r="M153" s="222"/>
      <c r="N153" s="223"/>
      <c r="O153" s="223"/>
      <c r="P153" s="223"/>
      <c r="Q153" s="223"/>
      <c r="R153" s="223"/>
      <c r="S153" s="223"/>
      <c r="T153" s="224"/>
      <c r="U153" s="10"/>
      <c r="V153" s="10"/>
      <c r="W153" s="10"/>
      <c r="X153" s="10"/>
      <c r="Y153" s="10"/>
      <c r="Z153" s="10"/>
      <c r="AA153" s="10"/>
      <c r="AB153" s="10"/>
      <c r="AC153" s="10"/>
      <c r="AD153" s="10"/>
      <c r="AE153" s="10"/>
      <c r="AT153" s="225" t="s">
        <v>137</v>
      </c>
      <c r="AU153" s="225" t="s">
        <v>76</v>
      </c>
      <c r="AV153" s="10" t="s">
        <v>85</v>
      </c>
      <c r="AW153" s="10" t="s">
        <v>32</v>
      </c>
      <c r="AX153" s="10" t="s">
        <v>83</v>
      </c>
      <c r="AY153" s="225" t="s">
        <v>133</v>
      </c>
    </row>
    <row r="154" s="2" customFormat="1" ht="14.4" customHeight="1">
      <c r="A154" s="34"/>
      <c r="B154" s="35"/>
      <c r="C154" s="237" t="s">
        <v>198</v>
      </c>
      <c r="D154" s="237" t="s">
        <v>165</v>
      </c>
      <c r="E154" s="238" t="s">
        <v>222</v>
      </c>
      <c r="F154" s="239" t="s">
        <v>223</v>
      </c>
      <c r="G154" s="240" t="s">
        <v>175</v>
      </c>
      <c r="H154" s="241">
        <v>800</v>
      </c>
      <c r="I154" s="242"/>
      <c r="J154" s="243">
        <f>ROUND(I154*H154,2)</f>
        <v>0</v>
      </c>
      <c r="K154" s="244"/>
      <c r="L154" s="245"/>
      <c r="M154" s="246" t="s">
        <v>1</v>
      </c>
      <c r="N154" s="247" t="s">
        <v>41</v>
      </c>
      <c r="O154" s="87"/>
      <c r="P154" s="206">
        <f>O154*H154</f>
        <v>0</v>
      </c>
      <c r="Q154" s="206">
        <v>0.00018000000000000001</v>
      </c>
      <c r="R154" s="206">
        <f>Q154*H154</f>
        <v>0.14400000000000002</v>
      </c>
      <c r="S154" s="206">
        <v>0</v>
      </c>
      <c r="T154" s="207">
        <f>S154*H154</f>
        <v>0</v>
      </c>
      <c r="U154" s="34"/>
      <c r="V154" s="34"/>
      <c r="W154" s="34"/>
      <c r="X154" s="34"/>
      <c r="Y154" s="34"/>
      <c r="Z154" s="34"/>
      <c r="AA154" s="34"/>
      <c r="AB154" s="34"/>
      <c r="AC154" s="34"/>
      <c r="AD154" s="34"/>
      <c r="AE154" s="34"/>
      <c r="AR154" s="208" t="s">
        <v>178</v>
      </c>
      <c r="AT154" s="208" t="s">
        <v>165</v>
      </c>
      <c r="AU154" s="208" t="s">
        <v>76</v>
      </c>
      <c r="AY154" s="13" t="s">
        <v>133</v>
      </c>
      <c r="BE154" s="209">
        <f>IF(N154="základní",J154,0)</f>
        <v>0</v>
      </c>
      <c r="BF154" s="209">
        <f>IF(N154="snížená",J154,0)</f>
        <v>0</v>
      </c>
      <c r="BG154" s="209">
        <f>IF(N154="zákl. přenesená",J154,0)</f>
        <v>0</v>
      </c>
      <c r="BH154" s="209">
        <f>IF(N154="sníž. přenesená",J154,0)</f>
        <v>0</v>
      </c>
      <c r="BI154" s="209">
        <f>IF(N154="nulová",J154,0)</f>
        <v>0</v>
      </c>
      <c r="BJ154" s="13" t="s">
        <v>83</v>
      </c>
      <c r="BK154" s="209">
        <f>ROUND(I154*H154,2)</f>
        <v>0</v>
      </c>
      <c r="BL154" s="13" t="s">
        <v>132</v>
      </c>
      <c r="BM154" s="208" t="s">
        <v>453</v>
      </c>
    </row>
    <row r="155" s="2" customFormat="1">
      <c r="A155" s="34"/>
      <c r="B155" s="35"/>
      <c r="C155" s="36"/>
      <c r="D155" s="210" t="s">
        <v>135</v>
      </c>
      <c r="E155" s="36"/>
      <c r="F155" s="211" t="s">
        <v>223</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135</v>
      </c>
      <c r="AU155" s="13" t="s">
        <v>76</v>
      </c>
    </row>
    <row r="156" s="10" customFormat="1">
      <c r="A156" s="10"/>
      <c r="B156" s="215"/>
      <c r="C156" s="216"/>
      <c r="D156" s="210" t="s">
        <v>137</v>
      </c>
      <c r="E156" s="217" t="s">
        <v>1</v>
      </c>
      <c r="F156" s="218" t="s">
        <v>454</v>
      </c>
      <c r="G156" s="216"/>
      <c r="H156" s="219">
        <v>800</v>
      </c>
      <c r="I156" s="220"/>
      <c r="J156" s="216"/>
      <c r="K156" s="216"/>
      <c r="L156" s="221"/>
      <c r="M156" s="222"/>
      <c r="N156" s="223"/>
      <c r="O156" s="223"/>
      <c r="P156" s="223"/>
      <c r="Q156" s="223"/>
      <c r="R156" s="223"/>
      <c r="S156" s="223"/>
      <c r="T156" s="224"/>
      <c r="U156" s="10"/>
      <c r="V156" s="10"/>
      <c r="W156" s="10"/>
      <c r="X156" s="10"/>
      <c r="Y156" s="10"/>
      <c r="Z156" s="10"/>
      <c r="AA156" s="10"/>
      <c r="AB156" s="10"/>
      <c r="AC156" s="10"/>
      <c r="AD156" s="10"/>
      <c r="AE156" s="10"/>
      <c r="AT156" s="225" t="s">
        <v>137</v>
      </c>
      <c r="AU156" s="225" t="s">
        <v>76</v>
      </c>
      <c r="AV156" s="10" t="s">
        <v>85</v>
      </c>
      <c r="AW156" s="10" t="s">
        <v>32</v>
      </c>
      <c r="AX156" s="10" t="s">
        <v>83</v>
      </c>
      <c r="AY156" s="225" t="s">
        <v>133</v>
      </c>
    </row>
    <row r="157" s="2" customFormat="1" ht="14.4" customHeight="1">
      <c r="A157" s="34"/>
      <c r="B157" s="35"/>
      <c r="C157" s="237" t="s">
        <v>202</v>
      </c>
      <c r="D157" s="237" t="s">
        <v>165</v>
      </c>
      <c r="E157" s="238" t="s">
        <v>353</v>
      </c>
      <c r="F157" s="239" t="s">
        <v>354</v>
      </c>
      <c r="G157" s="240" t="s">
        <v>175</v>
      </c>
      <c r="H157" s="241">
        <v>160</v>
      </c>
      <c r="I157" s="242"/>
      <c r="J157" s="243">
        <f>ROUND(I157*H157,2)</f>
        <v>0</v>
      </c>
      <c r="K157" s="244"/>
      <c r="L157" s="245"/>
      <c r="M157" s="246" t="s">
        <v>1</v>
      </c>
      <c r="N157" s="247" t="s">
        <v>41</v>
      </c>
      <c r="O157" s="87"/>
      <c r="P157" s="206">
        <f>O157*H157</f>
        <v>0</v>
      </c>
      <c r="Q157" s="206">
        <v>0.00040999999999999999</v>
      </c>
      <c r="R157" s="206">
        <f>Q157*H157</f>
        <v>0.065599999999999992</v>
      </c>
      <c r="S157" s="206">
        <v>0</v>
      </c>
      <c r="T157" s="207">
        <f>S157*H157</f>
        <v>0</v>
      </c>
      <c r="U157" s="34"/>
      <c r="V157" s="34"/>
      <c r="W157" s="34"/>
      <c r="X157" s="34"/>
      <c r="Y157" s="34"/>
      <c r="Z157" s="34"/>
      <c r="AA157" s="34"/>
      <c r="AB157" s="34"/>
      <c r="AC157" s="34"/>
      <c r="AD157" s="34"/>
      <c r="AE157" s="34"/>
      <c r="AR157" s="208" t="s">
        <v>178</v>
      </c>
      <c r="AT157" s="208" t="s">
        <v>165</v>
      </c>
      <c r="AU157" s="208" t="s">
        <v>76</v>
      </c>
      <c r="AY157" s="13" t="s">
        <v>133</v>
      </c>
      <c r="BE157" s="209">
        <f>IF(N157="základní",J157,0)</f>
        <v>0</v>
      </c>
      <c r="BF157" s="209">
        <f>IF(N157="snížená",J157,0)</f>
        <v>0</v>
      </c>
      <c r="BG157" s="209">
        <f>IF(N157="zákl. přenesená",J157,0)</f>
        <v>0</v>
      </c>
      <c r="BH157" s="209">
        <f>IF(N157="sníž. přenesená",J157,0)</f>
        <v>0</v>
      </c>
      <c r="BI157" s="209">
        <f>IF(N157="nulová",J157,0)</f>
        <v>0</v>
      </c>
      <c r="BJ157" s="13" t="s">
        <v>83</v>
      </c>
      <c r="BK157" s="209">
        <f>ROUND(I157*H157,2)</f>
        <v>0</v>
      </c>
      <c r="BL157" s="13" t="s">
        <v>132</v>
      </c>
      <c r="BM157" s="208" t="s">
        <v>455</v>
      </c>
    </row>
    <row r="158" s="2" customFormat="1">
      <c r="A158" s="34"/>
      <c r="B158" s="35"/>
      <c r="C158" s="36"/>
      <c r="D158" s="210" t="s">
        <v>135</v>
      </c>
      <c r="E158" s="36"/>
      <c r="F158" s="211" t="s">
        <v>354</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135</v>
      </c>
      <c r="AU158" s="13" t="s">
        <v>76</v>
      </c>
    </row>
    <row r="159" s="10" customFormat="1">
      <c r="A159" s="10"/>
      <c r="B159" s="215"/>
      <c r="C159" s="216"/>
      <c r="D159" s="210" t="s">
        <v>137</v>
      </c>
      <c r="E159" s="217" t="s">
        <v>1</v>
      </c>
      <c r="F159" s="218" t="s">
        <v>433</v>
      </c>
      <c r="G159" s="216"/>
      <c r="H159" s="219">
        <v>160</v>
      </c>
      <c r="I159" s="220"/>
      <c r="J159" s="216"/>
      <c r="K159" s="216"/>
      <c r="L159" s="221"/>
      <c r="M159" s="222"/>
      <c r="N159" s="223"/>
      <c r="O159" s="223"/>
      <c r="P159" s="223"/>
      <c r="Q159" s="223"/>
      <c r="R159" s="223"/>
      <c r="S159" s="223"/>
      <c r="T159" s="224"/>
      <c r="U159" s="10"/>
      <c r="V159" s="10"/>
      <c r="W159" s="10"/>
      <c r="X159" s="10"/>
      <c r="Y159" s="10"/>
      <c r="Z159" s="10"/>
      <c r="AA159" s="10"/>
      <c r="AB159" s="10"/>
      <c r="AC159" s="10"/>
      <c r="AD159" s="10"/>
      <c r="AE159" s="10"/>
      <c r="AT159" s="225" t="s">
        <v>137</v>
      </c>
      <c r="AU159" s="225" t="s">
        <v>76</v>
      </c>
      <c r="AV159" s="10" t="s">
        <v>85</v>
      </c>
      <c r="AW159" s="10" t="s">
        <v>32</v>
      </c>
      <c r="AX159" s="10" t="s">
        <v>83</v>
      </c>
      <c r="AY159" s="225" t="s">
        <v>133</v>
      </c>
    </row>
    <row r="160" s="2" customFormat="1" ht="14.4" customHeight="1">
      <c r="A160" s="34"/>
      <c r="B160" s="35"/>
      <c r="C160" s="237" t="s">
        <v>207</v>
      </c>
      <c r="D160" s="237" t="s">
        <v>165</v>
      </c>
      <c r="E160" s="238" t="s">
        <v>356</v>
      </c>
      <c r="F160" s="239" t="s">
        <v>357</v>
      </c>
      <c r="G160" s="240" t="s">
        <v>175</v>
      </c>
      <c r="H160" s="241">
        <v>1600</v>
      </c>
      <c r="I160" s="242"/>
      <c r="J160" s="243">
        <f>ROUND(I160*H160,2)</f>
        <v>0</v>
      </c>
      <c r="K160" s="244"/>
      <c r="L160" s="245"/>
      <c r="M160" s="246" t="s">
        <v>1</v>
      </c>
      <c r="N160" s="247" t="s">
        <v>41</v>
      </c>
      <c r="O160" s="87"/>
      <c r="P160" s="206">
        <f>O160*H160</f>
        <v>0</v>
      </c>
      <c r="Q160" s="206">
        <v>5.0000000000000002E-05</v>
      </c>
      <c r="R160" s="206">
        <f>Q160*H160</f>
        <v>0.080000000000000002</v>
      </c>
      <c r="S160" s="206">
        <v>0</v>
      </c>
      <c r="T160" s="207">
        <f>S160*H160</f>
        <v>0</v>
      </c>
      <c r="U160" s="34"/>
      <c r="V160" s="34"/>
      <c r="W160" s="34"/>
      <c r="X160" s="34"/>
      <c r="Y160" s="34"/>
      <c r="Z160" s="34"/>
      <c r="AA160" s="34"/>
      <c r="AB160" s="34"/>
      <c r="AC160" s="34"/>
      <c r="AD160" s="34"/>
      <c r="AE160" s="34"/>
      <c r="AR160" s="208" t="s">
        <v>178</v>
      </c>
      <c r="AT160" s="208" t="s">
        <v>165</v>
      </c>
      <c r="AU160" s="208" t="s">
        <v>76</v>
      </c>
      <c r="AY160" s="13" t="s">
        <v>133</v>
      </c>
      <c r="BE160" s="209">
        <f>IF(N160="základní",J160,0)</f>
        <v>0</v>
      </c>
      <c r="BF160" s="209">
        <f>IF(N160="snížená",J160,0)</f>
        <v>0</v>
      </c>
      <c r="BG160" s="209">
        <f>IF(N160="zákl. přenesená",J160,0)</f>
        <v>0</v>
      </c>
      <c r="BH160" s="209">
        <f>IF(N160="sníž. přenesená",J160,0)</f>
        <v>0</v>
      </c>
      <c r="BI160" s="209">
        <f>IF(N160="nulová",J160,0)</f>
        <v>0</v>
      </c>
      <c r="BJ160" s="13" t="s">
        <v>83</v>
      </c>
      <c r="BK160" s="209">
        <f>ROUND(I160*H160,2)</f>
        <v>0</v>
      </c>
      <c r="BL160" s="13" t="s">
        <v>132</v>
      </c>
      <c r="BM160" s="208" t="s">
        <v>456</v>
      </c>
    </row>
    <row r="161" s="2" customFormat="1">
      <c r="A161" s="34"/>
      <c r="B161" s="35"/>
      <c r="C161" s="36"/>
      <c r="D161" s="210" t="s">
        <v>135</v>
      </c>
      <c r="E161" s="36"/>
      <c r="F161" s="211" t="s">
        <v>357</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135</v>
      </c>
      <c r="AU161" s="13" t="s">
        <v>76</v>
      </c>
    </row>
    <row r="162" s="10" customFormat="1">
      <c r="A162" s="10"/>
      <c r="B162" s="215"/>
      <c r="C162" s="216"/>
      <c r="D162" s="210" t="s">
        <v>137</v>
      </c>
      <c r="E162" s="217" t="s">
        <v>1</v>
      </c>
      <c r="F162" s="218" t="s">
        <v>457</v>
      </c>
      <c r="G162" s="216"/>
      <c r="H162" s="219">
        <v>1600</v>
      </c>
      <c r="I162" s="220"/>
      <c r="J162" s="216"/>
      <c r="K162" s="216"/>
      <c r="L162" s="221"/>
      <c r="M162" s="222"/>
      <c r="N162" s="223"/>
      <c r="O162" s="223"/>
      <c r="P162" s="223"/>
      <c r="Q162" s="223"/>
      <c r="R162" s="223"/>
      <c r="S162" s="223"/>
      <c r="T162" s="224"/>
      <c r="U162" s="10"/>
      <c r="V162" s="10"/>
      <c r="W162" s="10"/>
      <c r="X162" s="10"/>
      <c r="Y162" s="10"/>
      <c r="Z162" s="10"/>
      <c r="AA162" s="10"/>
      <c r="AB162" s="10"/>
      <c r="AC162" s="10"/>
      <c r="AD162" s="10"/>
      <c r="AE162" s="10"/>
      <c r="AT162" s="225" t="s">
        <v>137</v>
      </c>
      <c r="AU162" s="225" t="s">
        <v>76</v>
      </c>
      <c r="AV162" s="10" t="s">
        <v>85</v>
      </c>
      <c r="AW162" s="10" t="s">
        <v>32</v>
      </c>
      <c r="AX162" s="10" t="s">
        <v>83</v>
      </c>
      <c r="AY162" s="225" t="s">
        <v>133</v>
      </c>
    </row>
    <row r="163" s="2" customFormat="1" ht="14.4" customHeight="1">
      <c r="A163" s="34"/>
      <c r="B163" s="35"/>
      <c r="C163" s="196" t="s">
        <v>8</v>
      </c>
      <c r="D163" s="196" t="s">
        <v>128</v>
      </c>
      <c r="E163" s="197" t="s">
        <v>458</v>
      </c>
      <c r="F163" s="198" t="s">
        <v>459</v>
      </c>
      <c r="G163" s="199" t="s">
        <v>175</v>
      </c>
      <c r="H163" s="200">
        <v>2</v>
      </c>
      <c r="I163" s="201"/>
      <c r="J163" s="202">
        <f>ROUND(I163*H163,2)</f>
        <v>0</v>
      </c>
      <c r="K163" s="203"/>
      <c r="L163" s="40"/>
      <c r="M163" s="204" t="s">
        <v>1</v>
      </c>
      <c r="N163" s="205" t="s">
        <v>41</v>
      </c>
      <c r="O163" s="87"/>
      <c r="P163" s="206">
        <f>O163*H163</f>
        <v>0</v>
      </c>
      <c r="Q163" s="206">
        <v>0</v>
      </c>
      <c r="R163" s="206">
        <f>Q163*H163</f>
        <v>0</v>
      </c>
      <c r="S163" s="206">
        <v>0</v>
      </c>
      <c r="T163" s="207">
        <f>S163*H163</f>
        <v>0</v>
      </c>
      <c r="U163" s="34"/>
      <c r="V163" s="34"/>
      <c r="W163" s="34"/>
      <c r="X163" s="34"/>
      <c r="Y163" s="34"/>
      <c r="Z163" s="34"/>
      <c r="AA163" s="34"/>
      <c r="AB163" s="34"/>
      <c r="AC163" s="34"/>
      <c r="AD163" s="34"/>
      <c r="AE163" s="34"/>
      <c r="AR163" s="208" t="s">
        <v>132</v>
      </c>
      <c r="AT163" s="208" t="s">
        <v>128</v>
      </c>
      <c r="AU163" s="208" t="s">
        <v>76</v>
      </c>
      <c r="AY163" s="13" t="s">
        <v>133</v>
      </c>
      <c r="BE163" s="209">
        <f>IF(N163="základní",J163,0)</f>
        <v>0</v>
      </c>
      <c r="BF163" s="209">
        <f>IF(N163="snížená",J163,0)</f>
        <v>0</v>
      </c>
      <c r="BG163" s="209">
        <f>IF(N163="zákl. přenesená",J163,0)</f>
        <v>0</v>
      </c>
      <c r="BH163" s="209">
        <f>IF(N163="sníž. přenesená",J163,0)</f>
        <v>0</v>
      </c>
      <c r="BI163" s="209">
        <f>IF(N163="nulová",J163,0)</f>
        <v>0</v>
      </c>
      <c r="BJ163" s="13" t="s">
        <v>83</v>
      </c>
      <c r="BK163" s="209">
        <f>ROUND(I163*H163,2)</f>
        <v>0</v>
      </c>
      <c r="BL163" s="13" t="s">
        <v>132</v>
      </c>
      <c r="BM163" s="208" t="s">
        <v>460</v>
      </c>
    </row>
    <row r="164" s="2" customFormat="1">
      <c r="A164" s="34"/>
      <c r="B164" s="35"/>
      <c r="C164" s="36"/>
      <c r="D164" s="210" t="s">
        <v>135</v>
      </c>
      <c r="E164" s="36"/>
      <c r="F164" s="211" t="s">
        <v>461</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135</v>
      </c>
      <c r="AU164" s="13" t="s">
        <v>76</v>
      </c>
    </row>
    <row r="165" s="2" customFormat="1" ht="14.4" customHeight="1">
      <c r="A165" s="34"/>
      <c r="B165" s="35"/>
      <c r="C165" s="196" t="s">
        <v>216</v>
      </c>
      <c r="D165" s="196" t="s">
        <v>128</v>
      </c>
      <c r="E165" s="197" t="s">
        <v>462</v>
      </c>
      <c r="F165" s="198" t="s">
        <v>463</v>
      </c>
      <c r="G165" s="199" t="s">
        <v>175</v>
      </c>
      <c r="H165" s="200">
        <v>16</v>
      </c>
      <c r="I165" s="201"/>
      <c r="J165" s="202">
        <f>ROUND(I165*H165,2)</f>
        <v>0</v>
      </c>
      <c r="K165" s="203"/>
      <c r="L165" s="40"/>
      <c r="M165" s="204" t="s">
        <v>1</v>
      </c>
      <c r="N165" s="205" t="s">
        <v>41</v>
      </c>
      <c r="O165" s="87"/>
      <c r="P165" s="206">
        <f>O165*H165</f>
        <v>0</v>
      </c>
      <c r="Q165" s="206">
        <v>0</v>
      </c>
      <c r="R165" s="206">
        <f>Q165*H165</f>
        <v>0</v>
      </c>
      <c r="S165" s="206">
        <v>0</v>
      </c>
      <c r="T165" s="207">
        <f>S165*H165</f>
        <v>0</v>
      </c>
      <c r="U165" s="34"/>
      <c r="V165" s="34"/>
      <c r="W165" s="34"/>
      <c r="X165" s="34"/>
      <c r="Y165" s="34"/>
      <c r="Z165" s="34"/>
      <c r="AA165" s="34"/>
      <c r="AB165" s="34"/>
      <c r="AC165" s="34"/>
      <c r="AD165" s="34"/>
      <c r="AE165" s="34"/>
      <c r="AR165" s="208" t="s">
        <v>132</v>
      </c>
      <c r="AT165" s="208" t="s">
        <v>128</v>
      </c>
      <c r="AU165" s="208" t="s">
        <v>76</v>
      </c>
      <c r="AY165" s="13" t="s">
        <v>133</v>
      </c>
      <c r="BE165" s="209">
        <f>IF(N165="základní",J165,0)</f>
        <v>0</v>
      </c>
      <c r="BF165" s="209">
        <f>IF(N165="snížená",J165,0)</f>
        <v>0</v>
      </c>
      <c r="BG165" s="209">
        <f>IF(N165="zákl. přenesená",J165,0)</f>
        <v>0</v>
      </c>
      <c r="BH165" s="209">
        <f>IF(N165="sníž. přenesená",J165,0)</f>
        <v>0</v>
      </c>
      <c r="BI165" s="209">
        <f>IF(N165="nulová",J165,0)</f>
        <v>0</v>
      </c>
      <c r="BJ165" s="13" t="s">
        <v>83</v>
      </c>
      <c r="BK165" s="209">
        <f>ROUND(I165*H165,2)</f>
        <v>0</v>
      </c>
      <c r="BL165" s="13" t="s">
        <v>132</v>
      </c>
      <c r="BM165" s="208" t="s">
        <v>464</v>
      </c>
    </row>
    <row r="166" s="2" customFormat="1">
      <c r="A166" s="34"/>
      <c r="B166" s="35"/>
      <c r="C166" s="36"/>
      <c r="D166" s="210" t="s">
        <v>135</v>
      </c>
      <c r="E166" s="36"/>
      <c r="F166" s="211" t="s">
        <v>465</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135</v>
      </c>
      <c r="AU166" s="13" t="s">
        <v>76</v>
      </c>
    </row>
    <row r="167" s="2" customFormat="1" ht="14.4" customHeight="1">
      <c r="A167" s="34"/>
      <c r="B167" s="35"/>
      <c r="C167" s="196" t="s">
        <v>221</v>
      </c>
      <c r="D167" s="196" t="s">
        <v>128</v>
      </c>
      <c r="E167" s="197" t="s">
        <v>466</v>
      </c>
      <c r="F167" s="198" t="s">
        <v>467</v>
      </c>
      <c r="G167" s="199" t="s">
        <v>361</v>
      </c>
      <c r="H167" s="200">
        <v>6</v>
      </c>
      <c r="I167" s="201"/>
      <c r="J167" s="202">
        <f>ROUND(I167*H167,2)</f>
        <v>0</v>
      </c>
      <c r="K167" s="203"/>
      <c r="L167" s="40"/>
      <c r="M167" s="204" t="s">
        <v>1</v>
      </c>
      <c r="N167" s="205" t="s">
        <v>41</v>
      </c>
      <c r="O167" s="87"/>
      <c r="P167" s="206">
        <f>O167*H167</f>
        <v>0</v>
      </c>
      <c r="Q167" s="206">
        <v>0</v>
      </c>
      <c r="R167" s="206">
        <f>Q167*H167</f>
        <v>0</v>
      </c>
      <c r="S167" s="206">
        <v>0</v>
      </c>
      <c r="T167" s="207">
        <f>S167*H167</f>
        <v>0</v>
      </c>
      <c r="U167" s="34"/>
      <c r="V167" s="34"/>
      <c r="W167" s="34"/>
      <c r="X167" s="34"/>
      <c r="Y167" s="34"/>
      <c r="Z167" s="34"/>
      <c r="AA167" s="34"/>
      <c r="AB167" s="34"/>
      <c r="AC167" s="34"/>
      <c r="AD167" s="34"/>
      <c r="AE167" s="34"/>
      <c r="AR167" s="208" t="s">
        <v>132</v>
      </c>
      <c r="AT167" s="208" t="s">
        <v>128</v>
      </c>
      <c r="AU167" s="208" t="s">
        <v>76</v>
      </c>
      <c r="AY167" s="13" t="s">
        <v>133</v>
      </c>
      <c r="BE167" s="209">
        <f>IF(N167="základní",J167,0)</f>
        <v>0</v>
      </c>
      <c r="BF167" s="209">
        <f>IF(N167="snížená",J167,0)</f>
        <v>0</v>
      </c>
      <c r="BG167" s="209">
        <f>IF(N167="zákl. přenesená",J167,0)</f>
        <v>0</v>
      </c>
      <c r="BH167" s="209">
        <f>IF(N167="sníž. přenesená",J167,0)</f>
        <v>0</v>
      </c>
      <c r="BI167" s="209">
        <f>IF(N167="nulová",J167,0)</f>
        <v>0</v>
      </c>
      <c r="BJ167" s="13" t="s">
        <v>83</v>
      </c>
      <c r="BK167" s="209">
        <f>ROUND(I167*H167,2)</f>
        <v>0</v>
      </c>
      <c r="BL167" s="13" t="s">
        <v>132</v>
      </c>
      <c r="BM167" s="208" t="s">
        <v>468</v>
      </c>
    </row>
    <row r="168" s="2" customFormat="1">
      <c r="A168" s="34"/>
      <c r="B168" s="35"/>
      <c r="C168" s="36"/>
      <c r="D168" s="210" t="s">
        <v>135</v>
      </c>
      <c r="E168" s="36"/>
      <c r="F168" s="211" t="s">
        <v>469</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135</v>
      </c>
      <c r="AU168" s="13" t="s">
        <v>76</v>
      </c>
    </row>
    <row r="169" s="2" customFormat="1" ht="14.4" customHeight="1">
      <c r="A169" s="34"/>
      <c r="B169" s="35"/>
      <c r="C169" s="196" t="s">
        <v>226</v>
      </c>
      <c r="D169" s="196" t="s">
        <v>128</v>
      </c>
      <c r="E169" s="197" t="s">
        <v>470</v>
      </c>
      <c r="F169" s="198" t="s">
        <v>471</v>
      </c>
      <c r="G169" s="199" t="s">
        <v>361</v>
      </c>
      <c r="H169" s="200">
        <v>22</v>
      </c>
      <c r="I169" s="201"/>
      <c r="J169" s="202">
        <f>ROUND(I169*H169,2)</f>
        <v>0</v>
      </c>
      <c r="K169" s="203"/>
      <c r="L169" s="40"/>
      <c r="M169" s="204" t="s">
        <v>1</v>
      </c>
      <c r="N169" s="205" t="s">
        <v>41</v>
      </c>
      <c r="O169" s="87"/>
      <c r="P169" s="206">
        <f>O169*H169</f>
        <v>0</v>
      </c>
      <c r="Q169" s="206">
        <v>0</v>
      </c>
      <c r="R169" s="206">
        <f>Q169*H169</f>
        <v>0</v>
      </c>
      <c r="S169" s="206">
        <v>0</v>
      </c>
      <c r="T169" s="207">
        <f>S169*H169</f>
        <v>0</v>
      </c>
      <c r="U169" s="34"/>
      <c r="V169" s="34"/>
      <c r="W169" s="34"/>
      <c r="X169" s="34"/>
      <c r="Y169" s="34"/>
      <c r="Z169" s="34"/>
      <c r="AA169" s="34"/>
      <c r="AB169" s="34"/>
      <c r="AC169" s="34"/>
      <c r="AD169" s="34"/>
      <c r="AE169" s="34"/>
      <c r="AR169" s="208" t="s">
        <v>132</v>
      </c>
      <c r="AT169" s="208" t="s">
        <v>128</v>
      </c>
      <c r="AU169" s="208" t="s">
        <v>76</v>
      </c>
      <c r="AY169" s="13" t="s">
        <v>133</v>
      </c>
      <c r="BE169" s="209">
        <f>IF(N169="základní",J169,0)</f>
        <v>0</v>
      </c>
      <c r="BF169" s="209">
        <f>IF(N169="snížená",J169,0)</f>
        <v>0</v>
      </c>
      <c r="BG169" s="209">
        <f>IF(N169="zákl. přenesená",J169,0)</f>
        <v>0</v>
      </c>
      <c r="BH169" s="209">
        <f>IF(N169="sníž. přenesená",J169,0)</f>
        <v>0</v>
      </c>
      <c r="BI169" s="209">
        <f>IF(N169="nulová",J169,0)</f>
        <v>0</v>
      </c>
      <c r="BJ169" s="13" t="s">
        <v>83</v>
      </c>
      <c r="BK169" s="209">
        <f>ROUND(I169*H169,2)</f>
        <v>0</v>
      </c>
      <c r="BL169" s="13" t="s">
        <v>132</v>
      </c>
      <c r="BM169" s="208" t="s">
        <v>472</v>
      </c>
    </row>
    <row r="170" s="2" customFormat="1">
      <c r="A170" s="34"/>
      <c r="B170" s="35"/>
      <c r="C170" s="36"/>
      <c r="D170" s="210" t="s">
        <v>135</v>
      </c>
      <c r="E170" s="36"/>
      <c r="F170" s="211" t="s">
        <v>473</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135</v>
      </c>
      <c r="AU170" s="13" t="s">
        <v>76</v>
      </c>
    </row>
    <row r="171" s="2" customFormat="1" ht="14.4" customHeight="1">
      <c r="A171" s="34"/>
      <c r="B171" s="35"/>
      <c r="C171" s="196" t="s">
        <v>231</v>
      </c>
      <c r="D171" s="196" t="s">
        <v>128</v>
      </c>
      <c r="E171" s="197" t="s">
        <v>365</v>
      </c>
      <c r="F171" s="198" t="s">
        <v>366</v>
      </c>
      <c r="G171" s="199" t="s">
        <v>361</v>
      </c>
      <c r="H171" s="200">
        <v>6</v>
      </c>
      <c r="I171" s="201"/>
      <c r="J171" s="202">
        <f>ROUND(I171*H171,2)</f>
        <v>0</v>
      </c>
      <c r="K171" s="203"/>
      <c r="L171" s="40"/>
      <c r="M171" s="204" t="s">
        <v>1</v>
      </c>
      <c r="N171" s="205" t="s">
        <v>41</v>
      </c>
      <c r="O171" s="87"/>
      <c r="P171" s="206">
        <f>O171*H171</f>
        <v>0</v>
      </c>
      <c r="Q171" s="206">
        <v>0</v>
      </c>
      <c r="R171" s="206">
        <f>Q171*H171</f>
        <v>0</v>
      </c>
      <c r="S171" s="206">
        <v>0</v>
      </c>
      <c r="T171" s="207">
        <f>S171*H171</f>
        <v>0</v>
      </c>
      <c r="U171" s="34"/>
      <c r="V171" s="34"/>
      <c r="W171" s="34"/>
      <c r="X171" s="34"/>
      <c r="Y171" s="34"/>
      <c r="Z171" s="34"/>
      <c r="AA171" s="34"/>
      <c r="AB171" s="34"/>
      <c r="AC171" s="34"/>
      <c r="AD171" s="34"/>
      <c r="AE171" s="34"/>
      <c r="AR171" s="208" t="s">
        <v>132</v>
      </c>
      <c r="AT171" s="208" t="s">
        <v>128</v>
      </c>
      <c r="AU171" s="208" t="s">
        <v>76</v>
      </c>
      <c r="AY171" s="13" t="s">
        <v>133</v>
      </c>
      <c r="BE171" s="209">
        <f>IF(N171="základní",J171,0)</f>
        <v>0</v>
      </c>
      <c r="BF171" s="209">
        <f>IF(N171="snížená",J171,0)</f>
        <v>0</v>
      </c>
      <c r="BG171" s="209">
        <f>IF(N171="zákl. přenesená",J171,0)</f>
        <v>0</v>
      </c>
      <c r="BH171" s="209">
        <f>IF(N171="sníž. přenesená",J171,0)</f>
        <v>0</v>
      </c>
      <c r="BI171" s="209">
        <f>IF(N171="nulová",J171,0)</f>
        <v>0</v>
      </c>
      <c r="BJ171" s="13" t="s">
        <v>83</v>
      </c>
      <c r="BK171" s="209">
        <f>ROUND(I171*H171,2)</f>
        <v>0</v>
      </c>
      <c r="BL171" s="13" t="s">
        <v>132</v>
      </c>
      <c r="BM171" s="208" t="s">
        <v>474</v>
      </c>
    </row>
    <row r="172" s="2" customFormat="1">
      <c r="A172" s="34"/>
      <c r="B172" s="35"/>
      <c r="C172" s="36"/>
      <c r="D172" s="210" t="s">
        <v>135</v>
      </c>
      <c r="E172" s="36"/>
      <c r="F172" s="211" t="s">
        <v>368</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135</v>
      </c>
      <c r="AU172" s="13" t="s">
        <v>76</v>
      </c>
    </row>
    <row r="173" s="2" customFormat="1" ht="14.4" customHeight="1">
      <c r="A173" s="34"/>
      <c r="B173" s="35"/>
      <c r="C173" s="196" t="s">
        <v>236</v>
      </c>
      <c r="D173" s="196" t="s">
        <v>128</v>
      </c>
      <c r="E173" s="197" t="s">
        <v>378</v>
      </c>
      <c r="F173" s="198" t="s">
        <v>379</v>
      </c>
      <c r="G173" s="199" t="s">
        <v>361</v>
      </c>
      <c r="H173" s="200">
        <v>8</v>
      </c>
      <c r="I173" s="201"/>
      <c r="J173" s="202">
        <f>ROUND(I173*H173,2)</f>
        <v>0</v>
      </c>
      <c r="K173" s="203"/>
      <c r="L173" s="40"/>
      <c r="M173" s="204" t="s">
        <v>1</v>
      </c>
      <c r="N173" s="205" t="s">
        <v>41</v>
      </c>
      <c r="O173" s="87"/>
      <c r="P173" s="206">
        <f>O173*H173</f>
        <v>0</v>
      </c>
      <c r="Q173" s="206">
        <v>0</v>
      </c>
      <c r="R173" s="206">
        <f>Q173*H173</f>
        <v>0</v>
      </c>
      <c r="S173" s="206">
        <v>0</v>
      </c>
      <c r="T173" s="207">
        <f>S173*H173</f>
        <v>0</v>
      </c>
      <c r="U173" s="34"/>
      <c r="V173" s="34"/>
      <c r="W173" s="34"/>
      <c r="X173" s="34"/>
      <c r="Y173" s="34"/>
      <c r="Z173" s="34"/>
      <c r="AA173" s="34"/>
      <c r="AB173" s="34"/>
      <c r="AC173" s="34"/>
      <c r="AD173" s="34"/>
      <c r="AE173" s="34"/>
      <c r="AR173" s="208" t="s">
        <v>132</v>
      </c>
      <c r="AT173" s="208" t="s">
        <v>128</v>
      </c>
      <c r="AU173" s="208" t="s">
        <v>76</v>
      </c>
      <c r="AY173" s="13" t="s">
        <v>133</v>
      </c>
      <c r="BE173" s="209">
        <f>IF(N173="základní",J173,0)</f>
        <v>0</v>
      </c>
      <c r="BF173" s="209">
        <f>IF(N173="snížená",J173,0)</f>
        <v>0</v>
      </c>
      <c r="BG173" s="209">
        <f>IF(N173="zákl. přenesená",J173,0)</f>
        <v>0</v>
      </c>
      <c r="BH173" s="209">
        <f>IF(N173="sníž. přenesená",J173,0)</f>
        <v>0</v>
      </c>
      <c r="BI173" s="209">
        <f>IF(N173="nulová",J173,0)</f>
        <v>0</v>
      </c>
      <c r="BJ173" s="13" t="s">
        <v>83</v>
      </c>
      <c r="BK173" s="209">
        <f>ROUND(I173*H173,2)</f>
        <v>0</v>
      </c>
      <c r="BL173" s="13" t="s">
        <v>132</v>
      </c>
      <c r="BM173" s="208" t="s">
        <v>475</v>
      </c>
    </row>
    <row r="174" s="2" customFormat="1">
      <c r="A174" s="34"/>
      <c r="B174" s="35"/>
      <c r="C174" s="36"/>
      <c r="D174" s="210" t="s">
        <v>135</v>
      </c>
      <c r="E174" s="36"/>
      <c r="F174" s="211" t="s">
        <v>381</v>
      </c>
      <c r="G174" s="36"/>
      <c r="H174" s="36"/>
      <c r="I174" s="212"/>
      <c r="J174" s="36"/>
      <c r="K174" s="36"/>
      <c r="L174" s="40"/>
      <c r="M174" s="213"/>
      <c r="N174" s="214"/>
      <c r="O174" s="87"/>
      <c r="P174" s="87"/>
      <c r="Q174" s="87"/>
      <c r="R174" s="87"/>
      <c r="S174" s="87"/>
      <c r="T174" s="88"/>
      <c r="U174" s="34"/>
      <c r="V174" s="34"/>
      <c r="W174" s="34"/>
      <c r="X174" s="34"/>
      <c r="Y174" s="34"/>
      <c r="Z174" s="34"/>
      <c r="AA174" s="34"/>
      <c r="AB174" s="34"/>
      <c r="AC174" s="34"/>
      <c r="AD174" s="34"/>
      <c r="AE174" s="34"/>
      <c r="AT174" s="13" t="s">
        <v>135</v>
      </c>
      <c r="AU174" s="13" t="s">
        <v>76</v>
      </c>
    </row>
    <row r="175" s="10" customFormat="1">
      <c r="A175" s="10"/>
      <c r="B175" s="215"/>
      <c r="C175" s="216"/>
      <c r="D175" s="210" t="s">
        <v>137</v>
      </c>
      <c r="E175" s="217" t="s">
        <v>1</v>
      </c>
      <c r="F175" s="218" t="s">
        <v>476</v>
      </c>
      <c r="G175" s="216"/>
      <c r="H175" s="219">
        <v>8</v>
      </c>
      <c r="I175" s="220"/>
      <c r="J175" s="216"/>
      <c r="K175" s="216"/>
      <c r="L175" s="221"/>
      <c r="M175" s="222"/>
      <c r="N175" s="223"/>
      <c r="O175" s="223"/>
      <c r="P175" s="223"/>
      <c r="Q175" s="223"/>
      <c r="R175" s="223"/>
      <c r="S175" s="223"/>
      <c r="T175" s="224"/>
      <c r="U175" s="10"/>
      <c r="V175" s="10"/>
      <c r="W175" s="10"/>
      <c r="X175" s="10"/>
      <c r="Y175" s="10"/>
      <c r="Z175" s="10"/>
      <c r="AA175" s="10"/>
      <c r="AB175" s="10"/>
      <c r="AC175" s="10"/>
      <c r="AD175" s="10"/>
      <c r="AE175" s="10"/>
      <c r="AT175" s="225" t="s">
        <v>137</v>
      </c>
      <c r="AU175" s="225" t="s">
        <v>76</v>
      </c>
      <c r="AV175" s="10" t="s">
        <v>85</v>
      </c>
      <c r="AW175" s="10" t="s">
        <v>32</v>
      </c>
      <c r="AX175" s="10" t="s">
        <v>83</v>
      </c>
      <c r="AY175" s="225" t="s">
        <v>133</v>
      </c>
    </row>
    <row r="176" s="2" customFormat="1" ht="14.4" customHeight="1">
      <c r="A176" s="34"/>
      <c r="B176" s="35"/>
      <c r="C176" s="196" t="s">
        <v>7</v>
      </c>
      <c r="D176" s="196" t="s">
        <v>128</v>
      </c>
      <c r="E176" s="197" t="s">
        <v>477</v>
      </c>
      <c r="F176" s="198" t="s">
        <v>478</v>
      </c>
      <c r="G176" s="199" t="s">
        <v>322</v>
      </c>
      <c r="H176" s="200">
        <v>1800</v>
      </c>
      <c r="I176" s="201"/>
      <c r="J176" s="202">
        <f>ROUND(I176*H176,2)</f>
        <v>0</v>
      </c>
      <c r="K176" s="203"/>
      <c r="L176" s="40"/>
      <c r="M176" s="204" t="s">
        <v>1</v>
      </c>
      <c r="N176" s="205" t="s">
        <v>41</v>
      </c>
      <c r="O176" s="87"/>
      <c r="P176" s="206">
        <f>O176*H176</f>
        <v>0</v>
      </c>
      <c r="Q176" s="206">
        <v>0</v>
      </c>
      <c r="R176" s="206">
        <f>Q176*H176</f>
        <v>0</v>
      </c>
      <c r="S176" s="206">
        <v>0</v>
      </c>
      <c r="T176" s="207">
        <f>S176*H176</f>
        <v>0</v>
      </c>
      <c r="U176" s="34"/>
      <c r="V176" s="34"/>
      <c r="W176" s="34"/>
      <c r="X176" s="34"/>
      <c r="Y176" s="34"/>
      <c r="Z176" s="34"/>
      <c r="AA176" s="34"/>
      <c r="AB176" s="34"/>
      <c r="AC176" s="34"/>
      <c r="AD176" s="34"/>
      <c r="AE176" s="34"/>
      <c r="AR176" s="208" t="s">
        <v>132</v>
      </c>
      <c r="AT176" s="208" t="s">
        <v>128</v>
      </c>
      <c r="AU176" s="208" t="s">
        <v>76</v>
      </c>
      <c r="AY176" s="13" t="s">
        <v>133</v>
      </c>
      <c r="BE176" s="209">
        <f>IF(N176="základní",J176,0)</f>
        <v>0</v>
      </c>
      <c r="BF176" s="209">
        <f>IF(N176="snížená",J176,0)</f>
        <v>0</v>
      </c>
      <c r="BG176" s="209">
        <f>IF(N176="zákl. přenesená",J176,0)</f>
        <v>0</v>
      </c>
      <c r="BH176" s="209">
        <f>IF(N176="sníž. přenesená",J176,0)</f>
        <v>0</v>
      </c>
      <c r="BI176" s="209">
        <f>IF(N176="nulová",J176,0)</f>
        <v>0</v>
      </c>
      <c r="BJ176" s="13" t="s">
        <v>83</v>
      </c>
      <c r="BK176" s="209">
        <f>ROUND(I176*H176,2)</f>
        <v>0</v>
      </c>
      <c r="BL176" s="13" t="s">
        <v>132</v>
      </c>
      <c r="BM176" s="208" t="s">
        <v>479</v>
      </c>
    </row>
    <row r="177" s="2" customFormat="1">
      <c r="A177" s="34"/>
      <c r="B177" s="35"/>
      <c r="C177" s="36"/>
      <c r="D177" s="210" t="s">
        <v>135</v>
      </c>
      <c r="E177" s="36"/>
      <c r="F177" s="211" t="s">
        <v>480</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135</v>
      </c>
      <c r="AU177" s="13" t="s">
        <v>76</v>
      </c>
    </row>
    <row r="178" s="10" customFormat="1">
      <c r="A178" s="10"/>
      <c r="B178" s="215"/>
      <c r="C178" s="216"/>
      <c r="D178" s="210" t="s">
        <v>137</v>
      </c>
      <c r="E178" s="217" t="s">
        <v>1</v>
      </c>
      <c r="F178" s="218" t="s">
        <v>428</v>
      </c>
      <c r="G178" s="216"/>
      <c r="H178" s="219">
        <v>1800</v>
      </c>
      <c r="I178" s="220"/>
      <c r="J178" s="216"/>
      <c r="K178" s="216"/>
      <c r="L178" s="221"/>
      <c r="M178" s="222"/>
      <c r="N178" s="223"/>
      <c r="O178" s="223"/>
      <c r="P178" s="223"/>
      <c r="Q178" s="223"/>
      <c r="R178" s="223"/>
      <c r="S178" s="223"/>
      <c r="T178" s="224"/>
      <c r="U178" s="10"/>
      <c r="V178" s="10"/>
      <c r="W178" s="10"/>
      <c r="X178" s="10"/>
      <c r="Y178" s="10"/>
      <c r="Z178" s="10"/>
      <c r="AA178" s="10"/>
      <c r="AB178" s="10"/>
      <c r="AC178" s="10"/>
      <c r="AD178" s="10"/>
      <c r="AE178" s="10"/>
      <c r="AT178" s="225" t="s">
        <v>137</v>
      </c>
      <c r="AU178" s="225" t="s">
        <v>76</v>
      </c>
      <c r="AV178" s="10" t="s">
        <v>85</v>
      </c>
      <c r="AW178" s="10" t="s">
        <v>32</v>
      </c>
      <c r="AX178" s="10" t="s">
        <v>83</v>
      </c>
      <c r="AY178" s="225" t="s">
        <v>133</v>
      </c>
    </row>
    <row r="179" s="2" customFormat="1" ht="14.4" customHeight="1">
      <c r="A179" s="34"/>
      <c r="B179" s="35"/>
      <c r="C179" s="196" t="s">
        <v>247</v>
      </c>
      <c r="D179" s="196" t="s">
        <v>128</v>
      </c>
      <c r="E179" s="197" t="s">
        <v>481</v>
      </c>
      <c r="F179" s="198" t="s">
        <v>482</v>
      </c>
      <c r="G179" s="199" t="s">
        <v>322</v>
      </c>
      <c r="H179" s="200">
        <v>1800</v>
      </c>
      <c r="I179" s="201"/>
      <c r="J179" s="202">
        <f>ROUND(I179*H179,2)</f>
        <v>0</v>
      </c>
      <c r="K179" s="203"/>
      <c r="L179" s="40"/>
      <c r="M179" s="204" t="s">
        <v>1</v>
      </c>
      <c r="N179" s="205" t="s">
        <v>41</v>
      </c>
      <c r="O179" s="87"/>
      <c r="P179" s="206">
        <f>O179*H179</f>
        <v>0</v>
      </c>
      <c r="Q179" s="206">
        <v>0</v>
      </c>
      <c r="R179" s="206">
        <f>Q179*H179</f>
        <v>0</v>
      </c>
      <c r="S179" s="206">
        <v>0</v>
      </c>
      <c r="T179" s="207">
        <f>S179*H179</f>
        <v>0</v>
      </c>
      <c r="U179" s="34"/>
      <c r="V179" s="34"/>
      <c r="W179" s="34"/>
      <c r="X179" s="34"/>
      <c r="Y179" s="34"/>
      <c r="Z179" s="34"/>
      <c r="AA179" s="34"/>
      <c r="AB179" s="34"/>
      <c r="AC179" s="34"/>
      <c r="AD179" s="34"/>
      <c r="AE179" s="34"/>
      <c r="AR179" s="208" t="s">
        <v>132</v>
      </c>
      <c r="AT179" s="208" t="s">
        <v>128</v>
      </c>
      <c r="AU179" s="208" t="s">
        <v>76</v>
      </c>
      <c r="AY179" s="13" t="s">
        <v>133</v>
      </c>
      <c r="BE179" s="209">
        <f>IF(N179="základní",J179,0)</f>
        <v>0</v>
      </c>
      <c r="BF179" s="209">
        <f>IF(N179="snížená",J179,0)</f>
        <v>0</v>
      </c>
      <c r="BG179" s="209">
        <f>IF(N179="zákl. přenesená",J179,0)</f>
        <v>0</v>
      </c>
      <c r="BH179" s="209">
        <f>IF(N179="sníž. přenesená",J179,0)</f>
        <v>0</v>
      </c>
      <c r="BI179" s="209">
        <f>IF(N179="nulová",J179,0)</f>
        <v>0</v>
      </c>
      <c r="BJ179" s="13" t="s">
        <v>83</v>
      </c>
      <c r="BK179" s="209">
        <f>ROUND(I179*H179,2)</f>
        <v>0</v>
      </c>
      <c r="BL179" s="13" t="s">
        <v>132</v>
      </c>
      <c r="BM179" s="208" t="s">
        <v>483</v>
      </c>
    </row>
    <row r="180" s="2" customFormat="1">
      <c r="A180" s="34"/>
      <c r="B180" s="35"/>
      <c r="C180" s="36"/>
      <c r="D180" s="210" t="s">
        <v>135</v>
      </c>
      <c r="E180" s="36"/>
      <c r="F180" s="211" t="s">
        <v>484</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135</v>
      </c>
      <c r="AU180" s="13" t="s">
        <v>76</v>
      </c>
    </row>
    <row r="181" s="10" customFormat="1">
      <c r="A181" s="10"/>
      <c r="B181" s="215"/>
      <c r="C181" s="216"/>
      <c r="D181" s="210" t="s">
        <v>137</v>
      </c>
      <c r="E181" s="217" t="s">
        <v>1</v>
      </c>
      <c r="F181" s="218" t="s">
        <v>428</v>
      </c>
      <c r="G181" s="216"/>
      <c r="H181" s="219">
        <v>1800</v>
      </c>
      <c r="I181" s="220"/>
      <c r="J181" s="216"/>
      <c r="K181" s="216"/>
      <c r="L181" s="221"/>
      <c r="M181" s="222"/>
      <c r="N181" s="223"/>
      <c r="O181" s="223"/>
      <c r="P181" s="223"/>
      <c r="Q181" s="223"/>
      <c r="R181" s="223"/>
      <c r="S181" s="223"/>
      <c r="T181" s="224"/>
      <c r="U181" s="10"/>
      <c r="V181" s="10"/>
      <c r="W181" s="10"/>
      <c r="X181" s="10"/>
      <c r="Y181" s="10"/>
      <c r="Z181" s="10"/>
      <c r="AA181" s="10"/>
      <c r="AB181" s="10"/>
      <c r="AC181" s="10"/>
      <c r="AD181" s="10"/>
      <c r="AE181" s="10"/>
      <c r="AT181" s="225" t="s">
        <v>137</v>
      </c>
      <c r="AU181" s="225" t="s">
        <v>76</v>
      </c>
      <c r="AV181" s="10" t="s">
        <v>85</v>
      </c>
      <c r="AW181" s="10" t="s">
        <v>32</v>
      </c>
      <c r="AX181" s="10" t="s">
        <v>83</v>
      </c>
      <c r="AY181" s="225" t="s">
        <v>133</v>
      </c>
    </row>
    <row r="182" s="2" customFormat="1" ht="14.4" customHeight="1">
      <c r="A182" s="34"/>
      <c r="B182" s="35"/>
      <c r="C182" s="196" t="s">
        <v>252</v>
      </c>
      <c r="D182" s="196" t="s">
        <v>128</v>
      </c>
      <c r="E182" s="197" t="s">
        <v>485</v>
      </c>
      <c r="F182" s="198" t="s">
        <v>486</v>
      </c>
      <c r="G182" s="199" t="s">
        <v>322</v>
      </c>
      <c r="H182" s="200">
        <v>766</v>
      </c>
      <c r="I182" s="201"/>
      <c r="J182" s="202">
        <f>ROUND(I182*H182,2)</f>
        <v>0</v>
      </c>
      <c r="K182" s="203"/>
      <c r="L182" s="40"/>
      <c r="M182" s="204" t="s">
        <v>1</v>
      </c>
      <c r="N182" s="205" t="s">
        <v>41</v>
      </c>
      <c r="O182" s="87"/>
      <c r="P182" s="206">
        <f>O182*H182</f>
        <v>0</v>
      </c>
      <c r="Q182" s="206">
        <v>0</v>
      </c>
      <c r="R182" s="206">
        <f>Q182*H182</f>
        <v>0</v>
      </c>
      <c r="S182" s="206">
        <v>0</v>
      </c>
      <c r="T182" s="207">
        <f>S182*H182</f>
        <v>0</v>
      </c>
      <c r="U182" s="34"/>
      <c r="V182" s="34"/>
      <c r="W182" s="34"/>
      <c r="X182" s="34"/>
      <c r="Y182" s="34"/>
      <c r="Z182" s="34"/>
      <c r="AA182" s="34"/>
      <c r="AB182" s="34"/>
      <c r="AC182" s="34"/>
      <c r="AD182" s="34"/>
      <c r="AE182" s="34"/>
      <c r="AR182" s="208" t="s">
        <v>132</v>
      </c>
      <c r="AT182" s="208" t="s">
        <v>128</v>
      </c>
      <c r="AU182" s="208" t="s">
        <v>76</v>
      </c>
      <c r="AY182" s="13" t="s">
        <v>133</v>
      </c>
      <c r="BE182" s="209">
        <f>IF(N182="základní",J182,0)</f>
        <v>0</v>
      </c>
      <c r="BF182" s="209">
        <f>IF(N182="snížená",J182,0)</f>
        <v>0</v>
      </c>
      <c r="BG182" s="209">
        <f>IF(N182="zákl. přenesená",J182,0)</f>
        <v>0</v>
      </c>
      <c r="BH182" s="209">
        <f>IF(N182="sníž. přenesená",J182,0)</f>
        <v>0</v>
      </c>
      <c r="BI182" s="209">
        <f>IF(N182="nulová",J182,0)</f>
        <v>0</v>
      </c>
      <c r="BJ182" s="13" t="s">
        <v>83</v>
      </c>
      <c r="BK182" s="209">
        <f>ROUND(I182*H182,2)</f>
        <v>0</v>
      </c>
      <c r="BL182" s="13" t="s">
        <v>132</v>
      </c>
      <c r="BM182" s="208" t="s">
        <v>487</v>
      </c>
    </row>
    <row r="183" s="2" customFormat="1">
      <c r="A183" s="34"/>
      <c r="B183" s="35"/>
      <c r="C183" s="36"/>
      <c r="D183" s="210" t="s">
        <v>135</v>
      </c>
      <c r="E183" s="36"/>
      <c r="F183" s="211" t="s">
        <v>488</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135</v>
      </c>
      <c r="AU183" s="13" t="s">
        <v>76</v>
      </c>
    </row>
    <row r="184" s="10" customFormat="1">
      <c r="A184" s="10"/>
      <c r="B184" s="215"/>
      <c r="C184" s="216"/>
      <c r="D184" s="210" t="s">
        <v>137</v>
      </c>
      <c r="E184" s="217" t="s">
        <v>1</v>
      </c>
      <c r="F184" s="218" t="s">
        <v>489</v>
      </c>
      <c r="G184" s="216"/>
      <c r="H184" s="219">
        <v>766</v>
      </c>
      <c r="I184" s="220"/>
      <c r="J184" s="216"/>
      <c r="K184" s="216"/>
      <c r="L184" s="221"/>
      <c r="M184" s="222"/>
      <c r="N184" s="223"/>
      <c r="O184" s="223"/>
      <c r="P184" s="223"/>
      <c r="Q184" s="223"/>
      <c r="R184" s="223"/>
      <c r="S184" s="223"/>
      <c r="T184" s="224"/>
      <c r="U184" s="10"/>
      <c r="V184" s="10"/>
      <c r="W184" s="10"/>
      <c r="X184" s="10"/>
      <c r="Y184" s="10"/>
      <c r="Z184" s="10"/>
      <c r="AA184" s="10"/>
      <c r="AB184" s="10"/>
      <c r="AC184" s="10"/>
      <c r="AD184" s="10"/>
      <c r="AE184" s="10"/>
      <c r="AT184" s="225" t="s">
        <v>137</v>
      </c>
      <c r="AU184" s="225" t="s">
        <v>76</v>
      </c>
      <c r="AV184" s="10" t="s">
        <v>85</v>
      </c>
      <c r="AW184" s="10" t="s">
        <v>32</v>
      </c>
      <c r="AX184" s="10" t="s">
        <v>83</v>
      </c>
      <c r="AY184" s="225" t="s">
        <v>133</v>
      </c>
    </row>
    <row r="185" s="2" customFormat="1" ht="14.4" customHeight="1">
      <c r="A185" s="34"/>
      <c r="B185" s="35"/>
      <c r="C185" s="196" t="s">
        <v>258</v>
      </c>
      <c r="D185" s="196" t="s">
        <v>128</v>
      </c>
      <c r="E185" s="197" t="s">
        <v>395</v>
      </c>
      <c r="F185" s="198" t="s">
        <v>396</v>
      </c>
      <c r="G185" s="199" t="s">
        <v>175</v>
      </c>
      <c r="H185" s="200">
        <v>22</v>
      </c>
      <c r="I185" s="201"/>
      <c r="J185" s="202">
        <f>ROUND(I185*H185,2)</f>
        <v>0</v>
      </c>
      <c r="K185" s="203"/>
      <c r="L185" s="40"/>
      <c r="M185" s="204" t="s">
        <v>1</v>
      </c>
      <c r="N185" s="205" t="s">
        <v>41</v>
      </c>
      <c r="O185" s="87"/>
      <c r="P185" s="206">
        <f>O185*H185</f>
        <v>0</v>
      </c>
      <c r="Q185" s="206">
        <v>0</v>
      </c>
      <c r="R185" s="206">
        <f>Q185*H185</f>
        <v>0</v>
      </c>
      <c r="S185" s="206">
        <v>0</v>
      </c>
      <c r="T185" s="207">
        <f>S185*H185</f>
        <v>0</v>
      </c>
      <c r="U185" s="34"/>
      <c r="V185" s="34"/>
      <c r="W185" s="34"/>
      <c r="X185" s="34"/>
      <c r="Y185" s="34"/>
      <c r="Z185" s="34"/>
      <c r="AA185" s="34"/>
      <c r="AB185" s="34"/>
      <c r="AC185" s="34"/>
      <c r="AD185" s="34"/>
      <c r="AE185" s="34"/>
      <c r="AR185" s="208" t="s">
        <v>132</v>
      </c>
      <c r="AT185" s="208" t="s">
        <v>128</v>
      </c>
      <c r="AU185" s="208" t="s">
        <v>76</v>
      </c>
      <c r="AY185" s="13" t="s">
        <v>133</v>
      </c>
      <c r="BE185" s="209">
        <f>IF(N185="základní",J185,0)</f>
        <v>0</v>
      </c>
      <c r="BF185" s="209">
        <f>IF(N185="snížená",J185,0)</f>
        <v>0</v>
      </c>
      <c r="BG185" s="209">
        <f>IF(N185="zákl. přenesená",J185,0)</f>
        <v>0</v>
      </c>
      <c r="BH185" s="209">
        <f>IF(N185="sníž. přenesená",J185,0)</f>
        <v>0</v>
      </c>
      <c r="BI185" s="209">
        <f>IF(N185="nulová",J185,0)</f>
        <v>0</v>
      </c>
      <c r="BJ185" s="13" t="s">
        <v>83</v>
      </c>
      <c r="BK185" s="209">
        <f>ROUND(I185*H185,2)</f>
        <v>0</v>
      </c>
      <c r="BL185" s="13" t="s">
        <v>132</v>
      </c>
      <c r="BM185" s="208" t="s">
        <v>490</v>
      </c>
    </row>
    <row r="186" s="2" customFormat="1">
      <c r="A186" s="34"/>
      <c r="B186" s="35"/>
      <c r="C186" s="36"/>
      <c r="D186" s="210" t="s">
        <v>135</v>
      </c>
      <c r="E186" s="36"/>
      <c r="F186" s="211" t="s">
        <v>398</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135</v>
      </c>
      <c r="AU186" s="13" t="s">
        <v>76</v>
      </c>
    </row>
    <row r="187" s="2" customFormat="1" ht="14.4" customHeight="1">
      <c r="A187" s="34"/>
      <c r="B187" s="35"/>
      <c r="C187" s="237" t="s">
        <v>262</v>
      </c>
      <c r="D187" s="237" t="s">
        <v>165</v>
      </c>
      <c r="E187" s="238" t="s">
        <v>399</v>
      </c>
      <c r="F187" s="239" t="s">
        <v>400</v>
      </c>
      <c r="G187" s="240" t="s">
        <v>175</v>
      </c>
      <c r="H187" s="241">
        <v>22</v>
      </c>
      <c r="I187" s="242"/>
      <c r="J187" s="243">
        <f>ROUND(I187*H187,2)</f>
        <v>0</v>
      </c>
      <c r="K187" s="244"/>
      <c r="L187" s="245"/>
      <c r="M187" s="246" t="s">
        <v>1</v>
      </c>
      <c r="N187" s="247" t="s">
        <v>41</v>
      </c>
      <c r="O187" s="87"/>
      <c r="P187" s="206">
        <f>O187*H187</f>
        <v>0</v>
      </c>
      <c r="Q187" s="206">
        <v>0.17000000000000001</v>
      </c>
      <c r="R187" s="206">
        <f>Q187*H187</f>
        <v>3.7400000000000002</v>
      </c>
      <c r="S187" s="206">
        <v>0</v>
      </c>
      <c r="T187" s="207">
        <f>S187*H187</f>
        <v>0</v>
      </c>
      <c r="U187" s="34"/>
      <c r="V187" s="34"/>
      <c r="W187" s="34"/>
      <c r="X187" s="34"/>
      <c r="Y187" s="34"/>
      <c r="Z187" s="34"/>
      <c r="AA187" s="34"/>
      <c r="AB187" s="34"/>
      <c r="AC187" s="34"/>
      <c r="AD187" s="34"/>
      <c r="AE187" s="34"/>
      <c r="AR187" s="208" t="s">
        <v>178</v>
      </c>
      <c r="AT187" s="208" t="s">
        <v>165</v>
      </c>
      <c r="AU187" s="208" t="s">
        <v>76</v>
      </c>
      <c r="AY187" s="13" t="s">
        <v>133</v>
      </c>
      <c r="BE187" s="209">
        <f>IF(N187="základní",J187,0)</f>
        <v>0</v>
      </c>
      <c r="BF187" s="209">
        <f>IF(N187="snížená",J187,0)</f>
        <v>0</v>
      </c>
      <c r="BG187" s="209">
        <f>IF(N187="zákl. přenesená",J187,0)</f>
        <v>0</v>
      </c>
      <c r="BH187" s="209">
        <f>IF(N187="sníž. přenesená",J187,0)</f>
        <v>0</v>
      </c>
      <c r="BI187" s="209">
        <f>IF(N187="nulová",J187,0)</f>
        <v>0</v>
      </c>
      <c r="BJ187" s="13" t="s">
        <v>83</v>
      </c>
      <c r="BK187" s="209">
        <f>ROUND(I187*H187,2)</f>
        <v>0</v>
      </c>
      <c r="BL187" s="13" t="s">
        <v>132</v>
      </c>
      <c r="BM187" s="208" t="s">
        <v>491</v>
      </c>
    </row>
    <row r="188" s="2" customFormat="1">
      <c r="A188" s="34"/>
      <c r="B188" s="35"/>
      <c r="C188" s="36"/>
      <c r="D188" s="210" t="s">
        <v>135</v>
      </c>
      <c r="E188" s="36"/>
      <c r="F188" s="211" t="s">
        <v>400</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135</v>
      </c>
      <c r="AU188" s="13" t="s">
        <v>76</v>
      </c>
    </row>
    <row r="189" s="2" customFormat="1" ht="14.4" customHeight="1">
      <c r="A189" s="34"/>
      <c r="B189" s="35"/>
      <c r="C189" s="196" t="s">
        <v>268</v>
      </c>
      <c r="D189" s="196" t="s">
        <v>128</v>
      </c>
      <c r="E189" s="197" t="s">
        <v>150</v>
      </c>
      <c r="F189" s="198" t="s">
        <v>151</v>
      </c>
      <c r="G189" s="199" t="s">
        <v>141</v>
      </c>
      <c r="H189" s="200">
        <v>0.94999999999999996</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132</v>
      </c>
      <c r="AT189" s="208" t="s">
        <v>128</v>
      </c>
      <c r="AU189" s="208" t="s">
        <v>76</v>
      </c>
      <c r="AY189" s="13" t="s">
        <v>133</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132</v>
      </c>
      <c r="BM189" s="208" t="s">
        <v>492</v>
      </c>
    </row>
    <row r="190" s="2" customFormat="1">
      <c r="A190" s="34"/>
      <c r="B190" s="35"/>
      <c r="C190" s="36"/>
      <c r="D190" s="210" t="s">
        <v>135</v>
      </c>
      <c r="E190" s="36"/>
      <c r="F190" s="211" t="s">
        <v>153</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135</v>
      </c>
      <c r="AU190" s="13" t="s">
        <v>76</v>
      </c>
    </row>
    <row r="191" s="2" customFormat="1" ht="14.4" customHeight="1">
      <c r="A191" s="34"/>
      <c r="B191" s="35"/>
      <c r="C191" s="196" t="s">
        <v>274</v>
      </c>
      <c r="D191" s="196" t="s">
        <v>128</v>
      </c>
      <c r="E191" s="197" t="s">
        <v>156</v>
      </c>
      <c r="F191" s="198" t="s">
        <v>157</v>
      </c>
      <c r="G191" s="199" t="s">
        <v>158</v>
      </c>
      <c r="H191" s="200">
        <v>190</v>
      </c>
      <c r="I191" s="201"/>
      <c r="J191" s="202">
        <f>ROUND(I191*H191,2)</f>
        <v>0</v>
      </c>
      <c r="K191" s="203"/>
      <c r="L191" s="40"/>
      <c r="M191" s="204" t="s">
        <v>1</v>
      </c>
      <c r="N191" s="205" t="s">
        <v>41</v>
      </c>
      <c r="O191" s="87"/>
      <c r="P191" s="206">
        <f>O191*H191</f>
        <v>0</v>
      </c>
      <c r="Q191" s="206">
        <v>0</v>
      </c>
      <c r="R191" s="206">
        <f>Q191*H191</f>
        <v>0</v>
      </c>
      <c r="S191" s="206">
        <v>0</v>
      </c>
      <c r="T191" s="207">
        <f>S191*H191</f>
        <v>0</v>
      </c>
      <c r="U191" s="34"/>
      <c r="V191" s="34"/>
      <c r="W191" s="34"/>
      <c r="X191" s="34"/>
      <c r="Y191" s="34"/>
      <c r="Z191" s="34"/>
      <c r="AA191" s="34"/>
      <c r="AB191" s="34"/>
      <c r="AC191" s="34"/>
      <c r="AD191" s="34"/>
      <c r="AE191" s="34"/>
      <c r="AR191" s="208" t="s">
        <v>132</v>
      </c>
      <c r="AT191" s="208" t="s">
        <v>128</v>
      </c>
      <c r="AU191" s="208" t="s">
        <v>76</v>
      </c>
      <c r="AY191" s="13" t="s">
        <v>133</v>
      </c>
      <c r="BE191" s="209">
        <f>IF(N191="základní",J191,0)</f>
        <v>0</v>
      </c>
      <c r="BF191" s="209">
        <f>IF(N191="snížená",J191,0)</f>
        <v>0</v>
      </c>
      <c r="BG191" s="209">
        <f>IF(N191="zákl. přenesená",J191,0)</f>
        <v>0</v>
      </c>
      <c r="BH191" s="209">
        <f>IF(N191="sníž. přenesená",J191,0)</f>
        <v>0</v>
      </c>
      <c r="BI191" s="209">
        <f>IF(N191="nulová",J191,0)</f>
        <v>0</v>
      </c>
      <c r="BJ191" s="13" t="s">
        <v>83</v>
      </c>
      <c r="BK191" s="209">
        <f>ROUND(I191*H191,2)</f>
        <v>0</v>
      </c>
      <c r="BL191" s="13" t="s">
        <v>132</v>
      </c>
      <c r="BM191" s="208" t="s">
        <v>493</v>
      </c>
    </row>
    <row r="192" s="2" customFormat="1">
      <c r="A192" s="34"/>
      <c r="B192" s="35"/>
      <c r="C192" s="36"/>
      <c r="D192" s="210" t="s">
        <v>135</v>
      </c>
      <c r="E192" s="36"/>
      <c r="F192" s="211" t="s">
        <v>160</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135</v>
      </c>
      <c r="AU192" s="13" t="s">
        <v>76</v>
      </c>
    </row>
    <row r="193" s="10" customFormat="1">
      <c r="A193" s="10"/>
      <c r="B193" s="215"/>
      <c r="C193" s="216"/>
      <c r="D193" s="210" t="s">
        <v>137</v>
      </c>
      <c r="E193" s="217" t="s">
        <v>1</v>
      </c>
      <c r="F193" s="218" t="s">
        <v>494</v>
      </c>
      <c r="G193" s="216"/>
      <c r="H193" s="219">
        <v>190</v>
      </c>
      <c r="I193" s="220"/>
      <c r="J193" s="216"/>
      <c r="K193" s="216"/>
      <c r="L193" s="221"/>
      <c r="M193" s="222"/>
      <c r="N193" s="223"/>
      <c r="O193" s="223"/>
      <c r="P193" s="223"/>
      <c r="Q193" s="223"/>
      <c r="R193" s="223"/>
      <c r="S193" s="223"/>
      <c r="T193" s="224"/>
      <c r="U193" s="10"/>
      <c r="V193" s="10"/>
      <c r="W193" s="10"/>
      <c r="X193" s="10"/>
      <c r="Y193" s="10"/>
      <c r="Z193" s="10"/>
      <c r="AA193" s="10"/>
      <c r="AB193" s="10"/>
      <c r="AC193" s="10"/>
      <c r="AD193" s="10"/>
      <c r="AE193" s="10"/>
      <c r="AT193" s="225" t="s">
        <v>137</v>
      </c>
      <c r="AU193" s="225" t="s">
        <v>76</v>
      </c>
      <c r="AV193" s="10" t="s">
        <v>85</v>
      </c>
      <c r="AW193" s="10" t="s">
        <v>32</v>
      </c>
      <c r="AX193" s="10" t="s">
        <v>83</v>
      </c>
      <c r="AY193" s="225" t="s">
        <v>133</v>
      </c>
    </row>
    <row r="194" s="2" customFormat="1" ht="14.4" customHeight="1">
      <c r="A194" s="34"/>
      <c r="B194" s="35"/>
      <c r="C194" s="237" t="s">
        <v>280</v>
      </c>
      <c r="D194" s="237" t="s">
        <v>165</v>
      </c>
      <c r="E194" s="238" t="s">
        <v>166</v>
      </c>
      <c r="F194" s="239" t="s">
        <v>167</v>
      </c>
      <c r="G194" s="240" t="s">
        <v>168</v>
      </c>
      <c r="H194" s="241">
        <v>270.94</v>
      </c>
      <c r="I194" s="242"/>
      <c r="J194" s="243">
        <f>ROUND(I194*H194,2)</f>
        <v>0</v>
      </c>
      <c r="K194" s="244"/>
      <c r="L194" s="245"/>
      <c r="M194" s="246" t="s">
        <v>1</v>
      </c>
      <c r="N194" s="247" t="s">
        <v>41</v>
      </c>
      <c r="O194" s="87"/>
      <c r="P194" s="206">
        <f>O194*H194</f>
        <v>0</v>
      </c>
      <c r="Q194" s="206">
        <v>1</v>
      </c>
      <c r="R194" s="206">
        <f>Q194*H194</f>
        <v>270.94</v>
      </c>
      <c r="S194" s="206">
        <v>0</v>
      </c>
      <c r="T194" s="207">
        <f>S194*H194</f>
        <v>0</v>
      </c>
      <c r="U194" s="34"/>
      <c r="V194" s="34"/>
      <c r="W194" s="34"/>
      <c r="X194" s="34"/>
      <c r="Y194" s="34"/>
      <c r="Z194" s="34"/>
      <c r="AA194" s="34"/>
      <c r="AB194" s="34"/>
      <c r="AC194" s="34"/>
      <c r="AD194" s="34"/>
      <c r="AE194" s="34"/>
      <c r="AR194" s="208" t="s">
        <v>178</v>
      </c>
      <c r="AT194" s="208" t="s">
        <v>165</v>
      </c>
      <c r="AU194" s="208" t="s">
        <v>76</v>
      </c>
      <c r="AY194" s="13" t="s">
        <v>133</v>
      </c>
      <c r="BE194" s="209">
        <f>IF(N194="základní",J194,0)</f>
        <v>0</v>
      </c>
      <c r="BF194" s="209">
        <f>IF(N194="snížená",J194,0)</f>
        <v>0</v>
      </c>
      <c r="BG194" s="209">
        <f>IF(N194="zákl. přenesená",J194,0)</f>
        <v>0</v>
      </c>
      <c r="BH194" s="209">
        <f>IF(N194="sníž. přenesená",J194,0)</f>
        <v>0</v>
      </c>
      <c r="BI194" s="209">
        <f>IF(N194="nulová",J194,0)</f>
        <v>0</v>
      </c>
      <c r="BJ194" s="13" t="s">
        <v>83</v>
      </c>
      <c r="BK194" s="209">
        <f>ROUND(I194*H194,2)</f>
        <v>0</v>
      </c>
      <c r="BL194" s="13" t="s">
        <v>132</v>
      </c>
      <c r="BM194" s="208" t="s">
        <v>495</v>
      </c>
    </row>
    <row r="195" s="2" customFormat="1">
      <c r="A195" s="34"/>
      <c r="B195" s="35"/>
      <c r="C195" s="36"/>
      <c r="D195" s="210" t="s">
        <v>135</v>
      </c>
      <c r="E195" s="36"/>
      <c r="F195" s="211" t="s">
        <v>167</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135</v>
      </c>
      <c r="AU195" s="13" t="s">
        <v>76</v>
      </c>
    </row>
    <row r="196" s="10" customFormat="1">
      <c r="A196" s="10"/>
      <c r="B196" s="215"/>
      <c r="C196" s="216"/>
      <c r="D196" s="210" t="s">
        <v>137</v>
      </c>
      <c r="E196" s="217" t="s">
        <v>1</v>
      </c>
      <c r="F196" s="218" t="s">
        <v>496</v>
      </c>
      <c r="G196" s="216"/>
      <c r="H196" s="219">
        <v>270.94</v>
      </c>
      <c r="I196" s="220"/>
      <c r="J196" s="216"/>
      <c r="K196" s="216"/>
      <c r="L196" s="221"/>
      <c r="M196" s="222"/>
      <c r="N196" s="223"/>
      <c r="O196" s="223"/>
      <c r="P196" s="223"/>
      <c r="Q196" s="223"/>
      <c r="R196" s="223"/>
      <c r="S196" s="223"/>
      <c r="T196" s="224"/>
      <c r="U196" s="10"/>
      <c r="V196" s="10"/>
      <c r="W196" s="10"/>
      <c r="X196" s="10"/>
      <c r="Y196" s="10"/>
      <c r="Z196" s="10"/>
      <c r="AA196" s="10"/>
      <c r="AB196" s="10"/>
      <c r="AC196" s="10"/>
      <c r="AD196" s="10"/>
      <c r="AE196" s="10"/>
      <c r="AT196" s="225" t="s">
        <v>137</v>
      </c>
      <c r="AU196" s="225" t="s">
        <v>76</v>
      </c>
      <c r="AV196" s="10" t="s">
        <v>85</v>
      </c>
      <c r="AW196" s="10" t="s">
        <v>32</v>
      </c>
      <c r="AX196" s="10" t="s">
        <v>83</v>
      </c>
      <c r="AY196" s="225" t="s">
        <v>133</v>
      </c>
    </row>
    <row r="197" s="2" customFormat="1" ht="14.4" customHeight="1">
      <c r="A197" s="34"/>
      <c r="B197" s="35"/>
      <c r="C197" s="196" t="s">
        <v>286</v>
      </c>
      <c r="D197" s="196" t="s">
        <v>128</v>
      </c>
      <c r="E197" s="197" t="s">
        <v>497</v>
      </c>
      <c r="F197" s="198" t="s">
        <v>498</v>
      </c>
      <c r="G197" s="199" t="s">
        <v>175</v>
      </c>
      <c r="H197" s="200">
        <v>118</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132</v>
      </c>
      <c r="AT197" s="208" t="s">
        <v>128</v>
      </c>
      <c r="AU197" s="208" t="s">
        <v>76</v>
      </c>
      <c r="AY197" s="13" t="s">
        <v>133</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132</v>
      </c>
      <c r="BM197" s="208" t="s">
        <v>499</v>
      </c>
    </row>
    <row r="198" s="2" customFormat="1">
      <c r="A198" s="34"/>
      <c r="B198" s="35"/>
      <c r="C198" s="36"/>
      <c r="D198" s="210" t="s">
        <v>135</v>
      </c>
      <c r="E198" s="36"/>
      <c r="F198" s="211" t="s">
        <v>500</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135</v>
      </c>
      <c r="AU198" s="13" t="s">
        <v>76</v>
      </c>
    </row>
    <row r="199" s="2" customFormat="1" ht="14.4" customHeight="1">
      <c r="A199" s="34"/>
      <c r="B199" s="35"/>
      <c r="C199" s="237" t="s">
        <v>292</v>
      </c>
      <c r="D199" s="237" t="s">
        <v>165</v>
      </c>
      <c r="E199" s="238" t="s">
        <v>501</v>
      </c>
      <c r="F199" s="239" t="s">
        <v>502</v>
      </c>
      <c r="G199" s="240" t="s">
        <v>175</v>
      </c>
      <c r="H199" s="241">
        <v>115</v>
      </c>
      <c r="I199" s="242"/>
      <c r="J199" s="243">
        <f>ROUND(I199*H199,2)</f>
        <v>0</v>
      </c>
      <c r="K199" s="244"/>
      <c r="L199" s="245"/>
      <c r="M199" s="246" t="s">
        <v>1</v>
      </c>
      <c r="N199" s="247" t="s">
        <v>41</v>
      </c>
      <c r="O199" s="87"/>
      <c r="P199" s="206">
        <f>O199*H199</f>
        <v>0</v>
      </c>
      <c r="Q199" s="206">
        <v>0.010070000000000001</v>
      </c>
      <c r="R199" s="206">
        <f>Q199*H199</f>
        <v>1.15805</v>
      </c>
      <c r="S199" s="206">
        <v>0</v>
      </c>
      <c r="T199" s="207">
        <f>S199*H199</f>
        <v>0</v>
      </c>
      <c r="U199" s="34"/>
      <c r="V199" s="34"/>
      <c r="W199" s="34"/>
      <c r="X199" s="34"/>
      <c r="Y199" s="34"/>
      <c r="Z199" s="34"/>
      <c r="AA199" s="34"/>
      <c r="AB199" s="34"/>
      <c r="AC199" s="34"/>
      <c r="AD199" s="34"/>
      <c r="AE199" s="34"/>
      <c r="AR199" s="208" t="s">
        <v>178</v>
      </c>
      <c r="AT199" s="208" t="s">
        <v>165</v>
      </c>
      <c r="AU199" s="208" t="s">
        <v>76</v>
      </c>
      <c r="AY199" s="13" t="s">
        <v>133</v>
      </c>
      <c r="BE199" s="209">
        <f>IF(N199="základní",J199,0)</f>
        <v>0</v>
      </c>
      <c r="BF199" s="209">
        <f>IF(N199="snížená",J199,0)</f>
        <v>0</v>
      </c>
      <c r="BG199" s="209">
        <f>IF(N199="zákl. přenesená",J199,0)</f>
        <v>0</v>
      </c>
      <c r="BH199" s="209">
        <f>IF(N199="sníž. přenesená",J199,0)</f>
        <v>0</v>
      </c>
      <c r="BI199" s="209">
        <f>IF(N199="nulová",J199,0)</f>
        <v>0</v>
      </c>
      <c r="BJ199" s="13" t="s">
        <v>83</v>
      </c>
      <c r="BK199" s="209">
        <f>ROUND(I199*H199,2)</f>
        <v>0</v>
      </c>
      <c r="BL199" s="13" t="s">
        <v>132</v>
      </c>
      <c r="BM199" s="208" t="s">
        <v>503</v>
      </c>
    </row>
    <row r="200" s="2" customFormat="1">
      <c r="A200" s="34"/>
      <c r="B200" s="35"/>
      <c r="C200" s="36"/>
      <c r="D200" s="210" t="s">
        <v>135</v>
      </c>
      <c r="E200" s="36"/>
      <c r="F200" s="211" t="s">
        <v>502</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135</v>
      </c>
      <c r="AU200" s="13" t="s">
        <v>76</v>
      </c>
    </row>
    <row r="201" s="2" customFormat="1" ht="14.4" customHeight="1">
      <c r="A201" s="34"/>
      <c r="B201" s="35"/>
      <c r="C201" s="237" t="s">
        <v>298</v>
      </c>
      <c r="D201" s="237" t="s">
        <v>165</v>
      </c>
      <c r="E201" s="238" t="s">
        <v>504</v>
      </c>
      <c r="F201" s="239" t="s">
        <v>505</v>
      </c>
      <c r="G201" s="240" t="s">
        <v>175</v>
      </c>
      <c r="H201" s="241">
        <v>3</v>
      </c>
      <c r="I201" s="242"/>
      <c r="J201" s="243">
        <f>ROUND(I201*H201,2)</f>
        <v>0</v>
      </c>
      <c r="K201" s="244"/>
      <c r="L201" s="245"/>
      <c r="M201" s="246" t="s">
        <v>1</v>
      </c>
      <c r="N201" s="247" t="s">
        <v>41</v>
      </c>
      <c r="O201" s="87"/>
      <c r="P201" s="206">
        <f>O201*H201</f>
        <v>0</v>
      </c>
      <c r="Q201" s="206">
        <v>0.010030000000000001</v>
      </c>
      <c r="R201" s="206">
        <f>Q201*H201</f>
        <v>0.030090000000000002</v>
      </c>
      <c r="S201" s="206">
        <v>0</v>
      </c>
      <c r="T201" s="207">
        <f>S201*H201</f>
        <v>0</v>
      </c>
      <c r="U201" s="34"/>
      <c r="V201" s="34"/>
      <c r="W201" s="34"/>
      <c r="X201" s="34"/>
      <c r="Y201" s="34"/>
      <c r="Z201" s="34"/>
      <c r="AA201" s="34"/>
      <c r="AB201" s="34"/>
      <c r="AC201" s="34"/>
      <c r="AD201" s="34"/>
      <c r="AE201" s="34"/>
      <c r="AR201" s="208" t="s">
        <v>178</v>
      </c>
      <c r="AT201" s="208" t="s">
        <v>165</v>
      </c>
      <c r="AU201" s="208" t="s">
        <v>76</v>
      </c>
      <c r="AY201" s="13" t="s">
        <v>133</v>
      </c>
      <c r="BE201" s="209">
        <f>IF(N201="základní",J201,0)</f>
        <v>0</v>
      </c>
      <c r="BF201" s="209">
        <f>IF(N201="snížená",J201,0)</f>
        <v>0</v>
      </c>
      <c r="BG201" s="209">
        <f>IF(N201="zákl. přenesená",J201,0)</f>
        <v>0</v>
      </c>
      <c r="BH201" s="209">
        <f>IF(N201="sníž. přenesená",J201,0)</f>
        <v>0</v>
      </c>
      <c r="BI201" s="209">
        <f>IF(N201="nulová",J201,0)</f>
        <v>0</v>
      </c>
      <c r="BJ201" s="13" t="s">
        <v>83</v>
      </c>
      <c r="BK201" s="209">
        <f>ROUND(I201*H201,2)</f>
        <v>0</v>
      </c>
      <c r="BL201" s="13" t="s">
        <v>132</v>
      </c>
      <c r="BM201" s="208" t="s">
        <v>506</v>
      </c>
    </row>
    <row r="202" s="2" customFormat="1">
      <c r="A202" s="34"/>
      <c r="B202" s="35"/>
      <c r="C202" s="36"/>
      <c r="D202" s="210" t="s">
        <v>135</v>
      </c>
      <c r="E202" s="36"/>
      <c r="F202" s="211" t="s">
        <v>505</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135</v>
      </c>
      <c r="AU202" s="13" t="s">
        <v>76</v>
      </c>
    </row>
    <row r="203" s="2" customFormat="1" ht="14.4" customHeight="1">
      <c r="A203" s="34"/>
      <c r="B203" s="35"/>
      <c r="C203" s="196" t="s">
        <v>301</v>
      </c>
      <c r="D203" s="196" t="s">
        <v>128</v>
      </c>
      <c r="E203" s="197" t="s">
        <v>248</v>
      </c>
      <c r="F203" s="198" t="s">
        <v>249</v>
      </c>
      <c r="G203" s="199" t="s">
        <v>168</v>
      </c>
      <c r="H203" s="200">
        <v>0.5</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259</v>
      </c>
      <c r="AT203" s="208" t="s">
        <v>128</v>
      </c>
      <c r="AU203" s="208" t="s">
        <v>76</v>
      </c>
      <c r="AY203" s="13" t="s">
        <v>133</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259</v>
      </c>
      <c r="BM203" s="208" t="s">
        <v>507</v>
      </c>
    </row>
    <row r="204" s="2" customFormat="1">
      <c r="A204" s="34"/>
      <c r="B204" s="35"/>
      <c r="C204" s="36"/>
      <c r="D204" s="210" t="s">
        <v>135</v>
      </c>
      <c r="E204" s="36"/>
      <c r="F204" s="211" t="s">
        <v>251</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135</v>
      </c>
      <c r="AU204" s="13" t="s">
        <v>76</v>
      </c>
    </row>
    <row r="205" s="2" customFormat="1" ht="14.4" customHeight="1">
      <c r="A205" s="34"/>
      <c r="B205" s="35"/>
      <c r="C205" s="196" t="s">
        <v>307</v>
      </c>
      <c r="D205" s="196" t="s">
        <v>128</v>
      </c>
      <c r="E205" s="197" t="s">
        <v>253</v>
      </c>
      <c r="F205" s="198" t="s">
        <v>254</v>
      </c>
      <c r="G205" s="199" t="s">
        <v>168</v>
      </c>
      <c r="H205" s="200">
        <v>90</v>
      </c>
      <c r="I205" s="201"/>
      <c r="J205" s="202">
        <f>ROUND(I205*H205,2)</f>
        <v>0</v>
      </c>
      <c r="K205" s="203"/>
      <c r="L205" s="40"/>
      <c r="M205" s="204" t="s">
        <v>1</v>
      </c>
      <c r="N205" s="205" t="s">
        <v>41</v>
      </c>
      <c r="O205" s="87"/>
      <c r="P205" s="206">
        <f>O205*H205</f>
        <v>0</v>
      </c>
      <c r="Q205" s="206">
        <v>0</v>
      </c>
      <c r="R205" s="206">
        <f>Q205*H205</f>
        <v>0</v>
      </c>
      <c r="S205" s="206">
        <v>0</v>
      </c>
      <c r="T205" s="207">
        <f>S205*H205</f>
        <v>0</v>
      </c>
      <c r="U205" s="34"/>
      <c r="V205" s="34"/>
      <c r="W205" s="34"/>
      <c r="X205" s="34"/>
      <c r="Y205" s="34"/>
      <c r="Z205" s="34"/>
      <c r="AA205" s="34"/>
      <c r="AB205" s="34"/>
      <c r="AC205" s="34"/>
      <c r="AD205" s="34"/>
      <c r="AE205" s="34"/>
      <c r="AR205" s="208" t="s">
        <v>132</v>
      </c>
      <c r="AT205" s="208" t="s">
        <v>128</v>
      </c>
      <c r="AU205" s="208" t="s">
        <v>76</v>
      </c>
      <c r="AY205" s="13" t="s">
        <v>133</v>
      </c>
      <c r="BE205" s="209">
        <f>IF(N205="základní",J205,0)</f>
        <v>0</v>
      </c>
      <c r="BF205" s="209">
        <f>IF(N205="snížená",J205,0)</f>
        <v>0</v>
      </c>
      <c r="BG205" s="209">
        <f>IF(N205="zákl. přenesená",J205,0)</f>
        <v>0</v>
      </c>
      <c r="BH205" s="209">
        <f>IF(N205="sníž. přenesená",J205,0)</f>
        <v>0</v>
      </c>
      <c r="BI205" s="209">
        <f>IF(N205="nulová",J205,0)</f>
        <v>0</v>
      </c>
      <c r="BJ205" s="13" t="s">
        <v>83</v>
      </c>
      <c r="BK205" s="209">
        <f>ROUND(I205*H205,2)</f>
        <v>0</v>
      </c>
      <c r="BL205" s="13" t="s">
        <v>132</v>
      </c>
      <c r="BM205" s="208" t="s">
        <v>508</v>
      </c>
    </row>
    <row r="206" s="2" customFormat="1">
      <c r="A206" s="34"/>
      <c r="B206" s="35"/>
      <c r="C206" s="36"/>
      <c r="D206" s="210" t="s">
        <v>135</v>
      </c>
      <c r="E206" s="36"/>
      <c r="F206" s="211" t="s">
        <v>256</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135</v>
      </c>
      <c r="AU206" s="13" t="s">
        <v>76</v>
      </c>
    </row>
    <row r="207" s="10" customFormat="1">
      <c r="A207" s="10"/>
      <c r="B207" s="215"/>
      <c r="C207" s="216"/>
      <c r="D207" s="210" t="s">
        <v>137</v>
      </c>
      <c r="E207" s="217" t="s">
        <v>1</v>
      </c>
      <c r="F207" s="218" t="s">
        <v>509</v>
      </c>
      <c r="G207" s="216"/>
      <c r="H207" s="219">
        <v>90</v>
      </c>
      <c r="I207" s="220"/>
      <c r="J207" s="216"/>
      <c r="K207" s="216"/>
      <c r="L207" s="221"/>
      <c r="M207" s="222"/>
      <c r="N207" s="223"/>
      <c r="O207" s="223"/>
      <c r="P207" s="223"/>
      <c r="Q207" s="223"/>
      <c r="R207" s="223"/>
      <c r="S207" s="223"/>
      <c r="T207" s="224"/>
      <c r="U207" s="10"/>
      <c r="V207" s="10"/>
      <c r="W207" s="10"/>
      <c r="X207" s="10"/>
      <c r="Y207" s="10"/>
      <c r="Z207" s="10"/>
      <c r="AA207" s="10"/>
      <c r="AB207" s="10"/>
      <c r="AC207" s="10"/>
      <c r="AD207" s="10"/>
      <c r="AE207" s="10"/>
      <c r="AT207" s="225" t="s">
        <v>137</v>
      </c>
      <c r="AU207" s="225" t="s">
        <v>76</v>
      </c>
      <c r="AV207" s="10" t="s">
        <v>85</v>
      </c>
      <c r="AW207" s="10" t="s">
        <v>32</v>
      </c>
      <c r="AX207" s="10" t="s">
        <v>83</v>
      </c>
      <c r="AY207" s="225" t="s">
        <v>133</v>
      </c>
    </row>
    <row r="208" s="2" customFormat="1" ht="37.8" customHeight="1">
      <c r="A208" s="34"/>
      <c r="B208" s="35"/>
      <c r="C208" s="196" t="s">
        <v>510</v>
      </c>
      <c r="D208" s="196" t="s">
        <v>128</v>
      </c>
      <c r="E208" s="197" t="s">
        <v>404</v>
      </c>
      <c r="F208" s="198" t="s">
        <v>405</v>
      </c>
      <c r="G208" s="199" t="s">
        <v>168</v>
      </c>
      <c r="H208" s="200">
        <v>90</v>
      </c>
      <c r="I208" s="201"/>
      <c r="J208" s="202">
        <f>ROUND(I208*H208,2)</f>
        <v>0</v>
      </c>
      <c r="K208" s="203"/>
      <c r="L208" s="40"/>
      <c r="M208" s="204" t="s">
        <v>1</v>
      </c>
      <c r="N208" s="205" t="s">
        <v>41</v>
      </c>
      <c r="O208" s="87"/>
      <c r="P208" s="206">
        <f>O208*H208</f>
        <v>0</v>
      </c>
      <c r="Q208" s="206">
        <v>0</v>
      </c>
      <c r="R208" s="206">
        <f>Q208*H208</f>
        <v>0</v>
      </c>
      <c r="S208" s="206">
        <v>0</v>
      </c>
      <c r="T208" s="207">
        <f>S208*H208</f>
        <v>0</v>
      </c>
      <c r="U208" s="34"/>
      <c r="V208" s="34"/>
      <c r="W208" s="34"/>
      <c r="X208" s="34"/>
      <c r="Y208" s="34"/>
      <c r="Z208" s="34"/>
      <c r="AA208" s="34"/>
      <c r="AB208" s="34"/>
      <c r="AC208" s="34"/>
      <c r="AD208" s="34"/>
      <c r="AE208" s="34"/>
      <c r="AR208" s="208" t="s">
        <v>259</v>
      </c>
      <c r="AT208" s="208" t="s">
        <v>128</v>
      </c>
      <c r="AU208" s="208" t="s">
        <v>76</v>
      </c>
      <c r="AY208" s="13" t="s">
        <v>133</v>
      </c>
      <c r="BE208" s="209">
        <f>IF(N208="základní",J208,0)</f>
        <v>0</v>
      </c>
      <c r="BF208" s="209">
        <f>IF(N208="snížená",J208,0)</f>
        <v>0</v>
      </c>
      <c r="BG208" s="209">
        <f>IF(N208="zákl. přenesená",J208,0)</f>
        <v>0</v>
      </c>
      <c r="BH208" s="209">
        <f>IF(N208="sníž. přenesená",J208,0)</f>
        <v>0</v>
      </c>
      <c r="BI208" s="209">
        <f>IF(N208="nulová",J208,0)</f>
        <v>0</v>
      </c>
      <c r="BJ208" s="13" t="s">
        <v>83</v>
      </c>
      <c r="BK208" s="209">
        <f>ROUND(I208*H208,2)</f>
        <v>0</v>
      </c>
      <c r="BL208" s="13" t="s">
        <v>259</v>
      </c>
      <c r="BM208" s="208" t="s">
        <v>511</v>
      </c>
    </row>
    <row r="209" s="2" customFormat="1">
      <c r="A209" s="34"/>
      <c r="B209" s="35"/>
      <c r="C209" s="36"/>
      <c r="D209" s="210" t="s">
        <v>135</v>
      </c>
      <c r="E209" s="36"/>
      <c r="F209" s="211" t="s">
        <v>407</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135</v>
      </c>
      <c r="AU209" s="13" t="s">
        <v>76</v>
      </c>
    </row>
    <row r="210" s="10" customFormat="1">
      <c r="A210" s="10"/>
      <c r="B210" s="215"/>
      <c r="C210" s="216"/>
      <c r="D210" s="210" t="s">
        <v>137</v>
      </c>
      <c r="E210" s="217" t="s">
        <v>1</v>
      </c>
      <c r="F210" s="218" t="s">
        <v>512</v>
      </c>
      <c r="G210" s="216"/>
      <c r="H210" s="219">
        <v>90</v>
      </c>
      <c r="I210" s="220"/>
      <c r="J210" s="216"/>
      <c r="K210" s="216"/>
      <c r="L210" s="221"/>
      <c r="M210" s="222"/>
      <c r="N210" s="223"/>
      <c r="O210" s="223"/>
      <c r="P210" s="223"/>
      <c r="Q210" s="223"/>
      <c r="R210" s="223"/>
      <c r="S210" s="223"/>
      <c r="T210" s="224"/>
      <c r="U210" s="10"/>
      <c r="V210" s="10"/>
      <c r="W210" s="10"/>
      <c r="X210" s="10"/>
      <c r="Y210" s="10"/>
      <c r="Z210" s="10"/>
      <c r="AA210" s="10"/>
      <c r="AB210" s="10"/>
      <c r="AC210" s="10"/>
      <c r="AD210" s="10"/>
      <c r="AE210" s="10"/>
      <c r="AT210" s="225" t="s">
        <v>137</v>
      </c>
      <c r="AU210" s="225" t="s">
        <v>76</v>
      </c>
      <c r="AV210" s="10" t="s">
        <v>85</v>
      </c>
      <c r="AW210" s="10" t="s">
        <v>32</v>
      </c>
      <c r="AX210" s="10" t="s">
        <v>76</v>
      </c>
      <c r="AY210" s="225" t="s">
        <v>133</v>
      </c>
    </row>
    <row r="211" s="11" customFormat="1">
      <c r="A211" s="11"/>
      <c r="B211" s="226"/>
      <c r="C211" s="227"/>
      <c r="D211" s="210" t="s">
        <v>137</v>
      </c>
      <c r="E211" s="228" t="s">
        <v>1</v>
      </c>
      <c r="F211" s="229" t="s">
        <v>163</v>
      </c>
      <c r="G211" s="227"/>
      <c r="H211" s="230">
        <v>90</v>
      </c>
      <c r="I211" s="231"/>
      <c r="J211" s="227"/>
      <c r="K211" s="227"/>
      <c r="L211" s="232"/>
      <c r="M211" s="233"/>
      <c r="N211" s="234"/>
      <c r="O211" s="234"/>
      <c r="P211" s="234"/>
      <c r="Q211" s="234"/>
      <c r="R211" s="234"/>
      <c r="S211" s="234"/>
      <c r="T211" s="235"/>
      <c r="U211" s="11"/>
      <c r="V211" s="11"/>
      <c r="W211" s="11"/>
      <c r="X211" s="11"/>
      <c r="Y211" s="11"/>
      <c r="Z211" s="11"/>
      <c r="AA211" s="11"/>
      <c r="AB211" s="11"/>
      <c r="AC211" s="11"/>
      <c r="AD211" s="11"/>
      <c r="AE211" s="11"/>
      <c r="AT211" s="236" t="s">
        <v>137</v>
      </c>
      <c r="AU211" s="236" t="s">
        <v>76</v>
      </c>
      <c r="AV211" s="11" t="s">
        <v>132</v>
      </c>
      <c r="AW211" s="11" t="s">
        <v>32</v>
      </c>
      <c r="AX211" s="11" t="s">
        <v>83</v>
      </c>
      <c r="AY211" s="236" t="s">
        <v>133</v>
      </c>
    </row>
    <row r="212" s="2" customFormat="1" ht="24.15" customHeight="1">
      <c r="A212" s="34"/>
      <c r="B212" s="35"/>
      <c r="C212" s="196" t="s">
        <v>513</v>
      </c>
      <c r="D212" s="196" t="s">
        <v>128</v>
      </c>
      <c r="E212" s="197" t="s">
        <v>287</v>
      </c>
      <c r="F212" s="198" t="s">
        <v>288</v>
      </c>
      <c r="G212" s="199" t="s">
        <v>168</v>
      </c>
      <c r="H212" s="200">
        <v>6</v>
      </c>
      <c r="I212" s="201"/>
      <c r="J212" s="202">
        <f>ROUND(I212*H212,2)</f>
        <v>0</v>
      </c>
      <c r="K212" s="203"/>
      <c r="L212" s="40"/>
      <c r="M212" s="204" t="s">
        <v>1</v>
      </c>
      <c r="N212" s="205" t="s">
        <v>41</v>
      </c>
      <c r="O212" s="87"/>
      <c r="P212" s="206">
        <f>O212*H212</f>
        <v>0</v>
      </c>
      <c r="Q212" s="206">
        <v>0</v>
      </c>
      <c r="R212" s="206">
        <f>Q212*H212</f>
        <v>0</v>
      </c>
      <c r="S212" s="206">
        <v>0</v>
      </c>
      <c r="T212" s="207">
        <f>S212*H212</f>
        <v>0</v>
      </c>
      <c r="U212" s="34"/>
      <c r="V212" s="34"/>
      <c r="W212" s="34"/>
      <c r="X212" s="34"/>
      <c r="Y212" s="34"/>
      <c r="Z212" s="34"/>
      <c r="AA212" s="34"/>
      <c r="AB212" s="34"/>
      <c r="AC212" s="34"/>
      <c r="AD212" s="34"/>
      <c r="AE212" s="34"/>
      <c r="AR212" s="208" t="s">
        <v>259</v>
      </c>
      <c r="AT212" s="208" t="s">
        <v>128</v>
      </c>
      <c r="AU212" s="208" t="s">
        <v>76</v>
      </c>
      <c r="AY212" s="13" t="s">
        <v>133</v>
      </c>
      <c r="BE212" s="209">
        <f>IF(N212="základní",J212,0)</f>
        <v>0</v>
      </c>
      <c r="BF212" s="209">
        <f>IF(N212="snížená",J212,0)</f>
        <v>0</v>
      </c>
      <c r="BG212" s="209">
        <f>IF(N212="zákl. přenesená",J212,0)</f>
        <v>0</v>
      </c>
      <c r="BH212" s="209">
        <f>IF(N212="sníž. přenesená",J212,0)</f>
        <v>0</v>
      </c>
      <c r="BI212" s="209">
        <f>IF(N212="nulová",J212,0)</f>
        <v>0</v>
      </c>
      <c r="BJ212" s="13" t="s">
        <v>83</v>
      </c>
      <c r="BK212" s="209">
        <f>ROUND(I212*H212,2)</f>
        <v>0</v>
      </c>
      <c r="BL212" s="13" t="s">
        <v>259</v>
      </c>
      <c r="BM212" s="208" t="s">
        <v>514</v>
      </c>
    </row>
    <row r="213" s="2" customFormat="1">
      <c r="A213" s="34"/>
      <c r="B213" s="35"/>
      <c r="C213" s="36"/>
      <c r="D213" s="210" t="s">
        <v>135</v>
      </c>
      <c r="E213" s="36"/>
      <c r="F213" s="211" t="s">
        <v>290</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135</v>
      </c>
      <c r="AU213" s="13" t="s">
        <v>76</v>
      </c>
    </row>
    <row r="214" s="10" customFormat="1">
      <c r="A214" s="10"/>
      <c r="B214" s="215"/>
      <c r="C214" s="216"/>
      <c r="D214" s="210" t="s">
        <v>137</v>
      </c>
      <c r="E214" s="217" t="s">
        <v>1</v>
      </c>
      <c r="F214" s="218" t="s">
        <v>515</v>
      </c>
      <c r="G214" s="216"/>
      <c r="H214" s="219">
        <v>6</v>
      </c>
      <c r="I214" s="220"/>
      <c r="J214" s="216"/>
      <c r="K214" s="216"/>
      <c r="L214" s="221"/>
      <c r="M214" s="222"/>
      <c r="N214" s="223"/>
      <c r="O214" s="223"/>
      <c r="P214" s="223"/>
      <c r="Q214" s="223"/>
      <c r="R214" s="223"/>
      <c r="S214" s="223"/>
      <c r="T214" s="224"/>
      <c r="U214" s="10"/>
      <c r="V214" s="10"/>
      <c r="W214" s="10"/>
      <c r="X214" s="10"/>
      <c r="Y214" s="10"/>
      <c r="Z214" s="10"/>
      <c r="AA214" s="10"/>
      <c r="AB214" s="10"/>
      <c r="AC214" s="10"/>
      <c r="AD214" s="10"/>
      <c r="AE214" s="10"/>
      <c r="AT214" s="225" t="s">
        <v>137</v>
      </c>
      <c r="AU214" s="225" t="s">
        <v>76</v>
      </c>
      <c r="AV214" s="10" t="s">
        <v>85</v>
      </c>
      <c r="AW214" s="10" t="s">
        <v>32</v>
      </c>
      <c r="AX214" s="10" t="s">
        <v>83</v>
      </c>
      <c r="AY214" s="225" t="s">
        <v>133</v>
      </c>
    </row>
    <row r="215" s="2" customFormat="1" ht="37.8" customHeight="1">
      <c r="A215" s="34"/>
      <c r="B215" s="35"/>
      <c r="C215" s="196" t="s">
        <v>516</v>
      </c>
      <c r="D215" s="196" t="s">
        <v>128</v>
      </c>
      <c r="E215" s="197" t="s">
        <v>416</v>
      </c>
      <c r="F215" s="198" t="s">
        <v>417</v>
      </c>
      <c r="G215" s="199" t="s">
        <v>168</v>
      </c>
      <c r="H215" s="200">
        <v>3.7400000000000002</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259</v>
      </c>
      <c r="AT215" s="208" t="s">
        <v>128</v>
      </c>
      <c r="AU215" s="208" t="s">
        <v>76</v>
      </c>
      <c r="AY215" s="13" t="s">
        <v>133</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259</v>
      </c>
      <c r="BM215" s="208" t="s">
        <v>517</v>
      </c>
    </row>
    <row r="216" s="2" customFormat="1">
      <c r="A216" s="34"/>
      <c r="B216" s="35"/>
      <c r="C216" s="36"/>
      <c r="D216" s="210" t="s">
        <v>135</v>
      </c>
      <c r="E216" s="36"/>
      <c r="F216" s="211" t="s">
        <v>419</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135</v>
      </c>
      <c r="AU216" s="13" t="s">
        <v>76</v>
      </c>
    </row>
    <row r="217" s="10" customFormat="1">
      <c r="A217" s="10"/>
      <c r="B217" s="215"/>
      <c r="C217" s="216"/>
      <c r="D217" s="210" t="s">
        <v>137</v>
      </c>
      <c r="E217" s="217" t="s">
        <v>1</v>
      </c>
      <c r="F217" s="218" t="s">
        <v>518</v>
      </c>
      <c r="G217" s="216"/>
      <c r="H217" s="219">
        <v>3.7400000000000002</v>
      </c>
      <c r="I217" s="220"/>
      <c r="J217" s="216"/>
      <c r="K217" s="216"/>
      <c r="L217" s="221"/>
      <c r="M217" s="222"/>
      <c r="N217" s="223"/>
      <c r="O217" s="223"/>
      <c r="P217" s="223"/>
      <c r="Q217" s="223"/>
      <c r="R217" s="223"/>
      <c r="S217" s="223"/>
      <c r="T217" s="224"/>
      <c r="U217" s="10"/>
      <c r="V217" s="10"/>
      <c r="W217" s="10"/>
      <c r="X217" s="10"/>
      <c r="Y217" s="10"/>
      <c r="Z217" s="10"/>
      <c r="AA217" s="10"/>
      <c r="AB217" s="10"/>
      <c r="AC217" s="10"/>
      <c r="AD217" s="10"/>
      <c r="AE217" s="10"/>
      <c r="AT217" s="225" t="s">
        <v>137</v>
      </c>
      <c r="AU217" s="225" t="s">
        <v>76</v>
      </c>
      <c r="AV217" s="10" t="s">
        <v>85</v>
      </c>
      <c r="AW217" s="10" t="s">
        <v>32</v>
      </c>
      <c r="AX217" s="10" t="s">
        <v>83</v>
      </c>
      <c r="AY217" s="225" t="s">
        <v>133</v>
      </c>
    </row>
    <row r="218" s="2" customFormat="1" ht="24.15" customHeight="1">
      <c r="A218" s="34"/>
      <c r="B218" s="35"/>
      <c r="C218" s="196" t="s">
        <v>519</v>
      </c>
      <c r="D218" s="196" t="s">
        <v>128</v>
      </c>
      <c r="E218" s="197" t="s">
        <v>275</v>
      </c>
      <c r="F218" s="198" t="s">
        <v>276</v>
      </c>
      <c r="G218" s="199" t="s">
        <v>168</v>
      </c>
      <c r="H218" s="200">
        <v>270.94</v>
      </c>
      <c r="I218" s="201"/>
      <c r="J218" s="202">
        <f>ROUND(I218*H218,2)</f>
        <v>0</v>
      </c>
      <c r="K218" s="203"/>
      <c r="L218" s="40"/>
      <c r="M218" s="204" t="s">
        <v>1</v>
      </c>
      <c r="N218" s="205" t="s">
        <v>41</v>
      </c>
      <c r="O218" s="87"/>
      <c r="P218" s="206">
        <f>O218*H218</f>
        <v>0</v>
      </c>
      <c r="Q218" s="206">
        <v>0</v>
      </c>
      <c r="R218" s="206">
        <f>Q218*H218</f>
        <v>0</v>
      </c>
      <c r="S218" s="206">
        <v>0</v>
      </c>
      <c r="T218" s="207">
        <f>S218*H218</f>
        <v>0</v>
      </c>
      <c r="U218" s="34"/>
      <c r="V218" s="34"/>
      <c r="W218" s="34"/>
      <c r="X218" s="34"/>
      <c r="Y218" s="34"/>
      <c r="Z218" s="34"/>
      <c r="AA218" s="34"/>
      <c r="AB218" s="34"/>
      <c r="AC218" s="34"/>
      <c r="AD218" s="34"/>
      <c r="AE218" s="34"/>
      <c r="AR218" s="208" t="s">
        <v>259</v>
      </c>
      <c r="AT218" s="208" t="s">
        <v>128</v>
      </c>
      <c r="AU218" s="208" t="s">
        <v>76</v>
      </c>
      <c r="AY218" s="13" t="s">
        <v>133</v>
      </c>
      <c r="BE218" s="209">
        <f>IF(N218="základní",J218,0)</f>
        <v>0</v>
      </c>
      <c r="BF218" s="209">
        <f>IF(N218="snížená",J218,0)</f>
        <v>0</v>
      </c>
      <c r="BG218" s="209">
        <f>IF(N218="zákl. přenesená",J218,0)</f>
        <v>0</v>
      </c>
      <c r="BH218" s="209">
        <f>IF(N218="sníž. přenesená",J218,0)</f>
        <v>0</v>
      </c>
      <c r="BI218" s="209">
        <f>IF(N218="nulová",J218,0)</f>
        <v>0</v>
      </c>
      <c r="BJ218" s="13" t="s">
        <v>83</v>
      </c>
      <c r="BK218" s="209">
        <f>ROUND(I218*H218,2)</f>
        <v>0</v>
      </c>
      <c r="BL218" s="13" t="s">
        <v>259</v>
      </c>
      <c r="BM218" s="208" t="s">
        <v>520</v>
      </c>
    </row>
    <row r="219" s="2" customFormat="1">
      <c r="A219" s="34"/>
      <c r="B219" s="35"/>
      <c r="C219" s="36"/>
      <c r="D219" s="210" t="s">
        <v>135</v>
      </c>
      <c r="E219" s="36"/>
      <c r="F219" s="211" t="s">
        <v>278</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135</v>
      </c>
      <c r="AU219" s="13" t="s">
        <v>76</v>
      </c>
    </row>
    <row r="220" s="10" customFormat="1">
      <c r="A220" s="10"/>
      <c r="B220" s="215"/>
      <c r="C220" s="216"/>
      <c r="D220" s="210" t="s">
        <v>137</v>
      </c>
      <c r="E220" s="217" t="s">
        <v>1</v>
      </c>
      <c r="F220" s="218" t="s">
        <v>521</v>
      </c>
      <c r="G220" s="216"/>
      <c r="H220" s="219">
        <v>270.94</v>
      </c>
      <c r="I220" s="220"/>
      <c r="J220" s="216"/>
      <c r="K220" s="216"/>
      <c r="L220" s="221"/>
      <c r="M220" s="222"/>
      <c r="N220" s="223"/>
      <c r="O220" s="223"/>
      <c r="P220" s="223"/>
      <c r="Q220" s="223"/>
      <c r="R220" s="223"/>
      <c r="S220" s="223"/>
      <c r="T220" s="224"/>
      <c r="U220" s="10"/>
      <c r="V220" s="10"/>
      <c r="W220" s="10"/>
      <c r="X220" s="10"/>
      <c r="Y220" s="10"/>
      <c r="Z220" s="10"/>
      <c r="AA220" s="10"/>
      <c r="AB220" s="10"/>
      <c r="AC220" s="10"/>
      <c r="AD220" s="10"/>
      <c r="AE220" s="10"/>
      <c r="AT220" s="225" t="s">
        <v>137</v>
      </c>
      <c r="AU220" s="225" t="s">
        <v>76</v>
      </c>
      <c r="AV220" s="10" t="s">
        <v>85</v>
      </c>
      <c r="AW220" s="10" t="s">
        <v>32</v>
      </c>
      <c r="AX220" s="10" t="s">
        <v>83</v>
      </c>
      <c r="AY220" s="225" t="s">
        <v>133</v>
      </c>
    </row>
    <row r="221" s="2" customFormat="1" ht="24.15" customHeight="1">
      <c r="A221" s="34"/>
      <c r="B221" s="35"/>
      <c r="C221" s="196" t="s">
        <v>522</v>
      </c>
      <c r="D221" s="196" t="s">
        <v>128</v>
      </c>
      <c r="E221" s="197" t="s">
        <v>293</v>
      </c>
      <c r="F221" s="198" t="s">
        <v>294</v>
      </c>
      <c r="G221" s="199" t="s">
        <v>168</v>
      </c>
      <c r="H221" s="200">
        <v>1.3999999999999999</v>
      </c>
      <c r="I221" s="201"/>
      <c r="J221" s="202">
        <f>ROUND(I221*H221,2)</f>
        <v>0</v>
      </c>
      <c r="K221" s="203"/>
      <c r="L221" s="40"/>
      <c r="M221" s="204" t="s">
        <v>1</v>
      </c>
      <c r="N221" s="205" t="s">
        <v>41</v>
      </c>
      <c r="O221" s="87"/>
      <c r="P221" s="206">
        <f>O221*H221</f>
        <v>0</v>
      </c>
      <c r="Q221" s="206">
        <v>0</v>
      </c>
      <c r="R221" s="206">
        <f>Q221*H221</f>
        <v>0</v>
      </c>
      <c r="S221" s="206">
        <v>0</v>
      </c>
      <c r="T221" s="207">
        <f>S221*H221</f>
        <v>0</v>
      </c>
      <c r="U221" s="34"/>
      <c r="V221" s="34"/>
      <c r="W221" s="34"/>
      <c r="X221" s="34"/>
      <c r="Y221" s="34"/>
      <c r="Z221" s="34"/>
      <c r="AA221" s="34"/>
      <c r="AB221" s="34"/>
      <c r="AC221" s="34"/>
      <c r="AD221" s="34"/>
      <c r="AE221" s="34"/>
      <c r="AR221" s="208" t="s">
        <v>259</v>
      </c>
      <c r="AT221" s="208" t="s">
        <v>128</v>
      </c>
      <c r="AU221" s="208" t="s">
        <v>76</v>
      </c>
      <c r="AY221" s="13" t="s">
        <v>133</v>
      </c>
      <c r="BE221" s="209">
        <f>IF(N221="základní",J221,0)</f>
        <v>0</v>
      </c>
      <c r="BF221" s="209">
        <f>IF(N221="snížená",J221,0)</f>
        <v>0</v>
      </c>
      <c r="BG221" s="209">
        <f>IF(N221="zákl. přenesená",J221,0)</f>
        <v>0</v>
      </c>
      <c r="BH221" s="209">
        <f>IF(N221="sníž. přenesená",J221,0)</f>
        <v>0</v>
      </c>
      <c r="BI221" s="209">
        <f>IF(N221="nulová",J221,0)</f>
        <v>0</v>
      </c>
      <c r="BJ221" s="13" t="s">
        <v>83</v>
      </c>
      <c r="BK221" s="209">
        <f>ROUND(I221*H221,2)</f>
        <v>0</v>
      </c>
      <c r="BL221" s="13" t="s">
        <v>259</v>
      </c>
      <c r="BM221" s="208" t="s">
        <v>523</v>
      </c>
    </row>
    <row r="222" s="2" customFormat="1">
      <c r="A222" s="34"/>
      <c r="B222" s="35"/>
      <c r="C222" s="36"/>
      <c r="D222" s="210" t="s">
        <v>135</v>
      </c>
      <c r="E222" s="36"/>
      <c r="F222" s="211" t="s">
        <v>296</v>
      </c>
      <c r="G222" s="36"/>
      <c r="H222" s="36"/>
      <c r="I222" s="212"/>
      <c r="J222" s="36"/>
      <c r="K222" s="36"/>
      <c r="L222" s="40"/>
      <c r="M222" s="213"/>
      <c r="N222" s="214"/>
      <c r="O222" s="87"/>
      <c r="P222" s="87"/>
      <c r="Q222" s="87"/>
      <c r="R222" s="87"/>
      <c r="S222" s="87"/>
      <c r="T222" s="88"/>
      <c r="U222" s="34"/>
      <c r="V222" s="34"/>
      <c r="W222" s="34"/>
      <c r="X222" s="34"/>
      <c r="Y222" s="34"/>
      <c r="Z222" s="34"/>
      <c r="AA222" s="34"/>
      <c r="AB222" s="34"/>
      <c r="AC222" s="34"/>
      <c r="AD222" s="34"/>
      <c r="AE222" s="34"/>
      <c r="AT222" s="13" t="s">
        <v>135</v>
      </c>
      <c r="AU222" s="13" t="s">
        <v>76</v>
      </c>
    </row>
    <row r="223" s="10" customFormat="1">
      <c r="A223" s="10"/>
      <c r="B223" s="215"/>
      <c r="C223" s="216"/>
      <c r="D223" s="210" t="s">
        <v>137</v>
      </c>
      <c r="E223" s="217" t="s">
        <v>1</v>
      </c>
      <c r="F223" s="218" t="s">
        <v>524</v>
      </c>
      <c r="G223" s="216"/>
      <c r="H223" s="219">
        <v>1.3999999999999999</v>
      </c>
      <c r="I223" s="220"/>
      <c r="J223" s="216"/>
      <c r="K223" s="216"/>
      <c r="L223" s="221"/>
      <c r="M223" s="222"/>
      <c r="N223" s="223"/>
      <c r="O223" s="223"/>
      <c r="P223" s="223"/>
      <c r="Q223" s="223"/>
      <c r="R223" s="223"/>
      <c r="S223" s="223"/>
      <c r="T223" s="224"/>
      <c r="U223" s="10"/>
      <c r="V223" s="10"/>
      <c r="W223" s="10"/>
      <c r="X223" s="10"/>
      <c r="Y223" s="10"/>
      <c r="Z223" s="10"/>
      <c r="AA223" s="10"/>
      <c r="AB223" s="10"/>
      <c r="AC223" s="10"/>
      <c r="AD223" s="10"/>
      <c r="AE223" s="10"/>
      <c r="AT223" s="225" t="s">
        <v>137</v>
      </c>
      <c r="AU223" s="225" t="s">
        <v>76</v>
      </c>
      <c r="AV223" s="10" t="s">
        <v>85</v>
      </c>
      <c r="AW223" s="10" t="s">
        <v>32</v>
      </c>
      <c r="AX223" s="10" t="s">
        <v>83</v>
      </c>
      <c r="AY223" s="225" t="s">
        <v>133</v>
      </c>
    </row>
    <row r="224" s="2" customFormat="1" ht="24.15" customHeight="1">
      <c r="A224" s="34"/>
      <c r="B224" s="35"/>
      <c r="C224" s="196" t="s">
        <v>525</v>
      </c>
      <c r="D224" s="196" t="s">
        <v>128</v>
      </c>
      <c r="E224" s="197" t="s">
        <v>526</v>
      </c>
      <c r="F224" s="198" t="s">
        <v>527</v>
      </c>
      <c r="G224" s="199" t="s">
        <v>168</v>
      </c>
      <c r="H224" s="200">
        <v>0.5</v>
      </c>
      <c r="I224" s="201"/>
      <c r="J224" s="202">
        <f>ROUND(I224*H224,2)</f>
        <v>0</v>
      </c>
      <c r="K224" s="203"/>
      <c r="L224" s="40"/>
      <c r="M224" s="204" t="s">
        <v>1</v>
      </c>
      <c r="N224" s="205" t="s">
        <v>41</v>
      </c>
      <c r="O224" s="87"/>
      <c r="P224" s="206">
        <f>O224*H224</f>
        <v>0</v>
      </c>
      <c r="Q224" s="206">
        <v>0</v>
      </c>
      <c r="R224" s="206">
        <f>Q224*H224</f>
        <v>0</v>
      </c>
      <c r="S224" s="206">
        <v>0</v>
      </c>
      <c r="T224" s="207">
        <f>S224*H224</f>
        <v>0</v>
      </c>
      <c r="U224" s="34"/>
      <c r="V224" s="34"/>
      <c r="W224" s="34"/>
      <c r="X224" s="34"/>
      <c r="Y224" s="34"/>
      <c r="Z224" s="34"/>
      <c r="AA224" s="34"/>
      <c r="AB224" s="34"/>
      <c r="AC224" s="34"/>
      <c r="AD224" s="34"/>
      <c r="AE224" s="34"/>
      <c r="AR224" s="208" t="s">
        <v>259</v>
      </c>
      <c r="AT224" s="208" t="s">
        <v>128</v>
      </c>
      <c r="AU224" s="208" t="s">
        <v>76</v>
      </c>
      <c r="AY224" s="13" t="s">
        <v>133</v>
      </c>
      <c r="BE224" s="209">
        <f>IF(N224="základní",J224,0)</f>
        <v>0</v>
      </c>
      <c r="BF224" s="209">
        <f>IF(N224="snížená",J224,0)</f>
        <v>0</v>
      </c>
      <c r="BG224" s="209">
        <f>IF(N224="zákl. přenesená",J224,0)</f>
        <v>0</v>
      </c>
      <c r="BH224" s="209">
        <f>IF(N224="sníž. přenesená",J224,0)</f>
        <v>0</v>
      </c>
      <c r="BI224" s="209">
        <f>IF(N224="nulová",J224,0)</f>
        <v>0</v>
      </c>
      <c r="BJ224" s="13" t="s">
        <v>83</v>
      </c>
      <c r="BK224" s="209">
        <f>ROUND(I224*H224,2)</f>
        <v>0</v>
      </c>
      <c r="BL224" s="13" t="s">
        <v>259</v>
      </c>
      <c r="BM224" s="208" t="s">
        <v>528</v>
      </c>
    </row>
    <row r="225" s="2" customFormat="1">
      <c r="A225" s="34"/>
      <c r="B225" s="35"/>
      <c r="C225" s="36"/>
      <c r="D225" s="210" t="s">
        <v>135</v>
      </c>
      <c r="E225" s="36"/>
      <c r="F225" s="211" t="s">
        <v>529</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135</v>
      </c>
      <c r="AU225" s="13" t="s">
        <v>76</v>
      </c>
    </row>
    <row r="226" s="10" customFormat="1">
      <c r="A226" s="10"/>
      <c r="B226" s="215"/>
      <c r="C226" s="216"/>
      <c r="D226" s="210" t="s">
        <v>137</v>
      </c>
      <c r="E226" s="217" t="s">
        <v>1</v>
      </c>
      <c r="F226" s="218" t="s">
        <v>530</v>
      </c>
      <c r="G226" s="216"/>
      <c r="H226" s="219">
        <v>0.5</v>
      </c>
      <c r="I226" s="220"/>
      <c r="J226" s="216"/>
      <c r="K226" s="216"/>
      <c r="L226" s="221"/>
      <c r="M226" s="222"/>
      <c r="N226" s="223"/>
      <c r="O226" s="223"/>
      <c r="P226" s="223"/>
      <c r="Q226" s="223"/>
      <c r="R226" s="223"/>
      <c r="S226" s="223"/>
      <c r="T226" s="224"/>
      <c r="U226" s="10"/>
      <c r="V226" s="10"/>
      <c r="W226" s="10"/>
      <c r="X226" s="10"/>
      <c r="Y226" s="10"/>
      <c r="Z226" s="10"/>
      <c r="AA226" s="10"/>
      <c r="AB226" s="10"/>
      <c r="AC226" s="10"/>
      <c r="AD226" s="10"/>
      <c r="AE226" s="10"/>
      <c r="AT226" s="225" t="s">
        <v>137</v>
      </c>
      <c r="AU226" s="225" t="s">
        <v>76</v>
      </c>
      <c r="AV226" s="10" t="s">
        <v>85</v>
      </c>
      <c r="AW226" s="10" t="s">
        <v>32</v>
      </c>
      <c r="AX226" s="10" t="s">
        <v>83</v>
      </c>
      <c r="AY226" s="225" t="s">
        <v>133</v>
      </c>
    </row>
    <row r="227" s="2" customFormat="1" ht="14.4" customHeight="1">
      <c r="A227" s="34"/>
      <c r="B227" s="35"/>
      <c r="C227" s="196" t="s">
        <v>531</v>
      </c>
      <c r="D227" s="196" t="s">
        <v>128</v>
      </c>
      <c r="E227" s="197" t="s">
        <v>269</v>
      </c>
      <c r="F227" s="198" t="s">
        <v>270</v>
      </c>
      <c r="G227" s="199" t="s">
        <v>175</v>
      </c>
      <c r="H227" s="200">
        <v>1</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259</v>
      </c>
      <c r="AT227" s="208" t="s">
        <v>128</v>
      </c>
      <c r="AU227" s="208" t="s">
        <v>76</v>
      </c>
      <c r="AY227" s="13" t="s">
        <v>133</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259</v>
      </c>
      <c r="BM227" s="208" t="s">
        <v>532</v>
      </c>
    </row>
    <row r="228" s="2" customFormat="1">
      <c r="A228" s="34"/>
      <c r="B228" s="35"/>
      <c r="C228" s="36"/>
      <c r="D228" s="210" t="s">
        <v>135</v>
      </c>
      <c r="E228" s="36"/>
      <c r="F228" s="211" t="s">
        <v>272</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135</v>
      </c>
      <c r="AU228" s="13" t="s">
        <v>76</v>
      </c>
    </row>
    <row r="229" s="10" customFormat="1">
      <c r="A229" s="10"/>
      <c r="B229" s="215"/>
      <c r="C229" s="216"/>
      <c r="D229" s="210" t="s">
        <v>137</v>
      </c>
      <c r="E229" s="217" t="s">
        <v>1</v>
      </c>
      <c r="F229" s="218" t="s">
        <v>533</v>
      </c>
      <c r="G229" s="216"/>
      <c r="H229" s="219">
        <v>1</v>
      </c>
      <c r="I229" s="220"/>
      <c r="J229" s="216"/>
      <c r="K229" s="216"/>
      <c r="L229" s="221"/>
      <c r="M229" s="248"/>
      <c r="N229" s="249"/>
      <c r="O229" s="249"/>
      <c r="P229" s="249"/>
      <c r="Q229" s="249"/>
      <c r="R229" s="249"/>
      <c r="S229" s="249"/>
      <c r="T229" s="250"/>
      <c r="U229" s="10"/>
      <c r="V229" s="10"/>
      <c r="W229" s="10"/>
      <c r="X229" s="10"/>
      <c r="Y229" s="10"/>
      <c r="Z229" s="10"/>
      <c r="AA229" s="10"/>
      <c r="AB229" s="10"/>
      <c r="AC229" s="10"/>
      <c r="AD229" s="10"/>
      <c r="AE229" s="10"/>
      <c r="AT229" s="225" t="s">
        <v>137</v>
      </c>
      <c r="AU229" s="225" t="s">
        <v>76</v>
      </c>
      <c r="AV229" s="10" t="s">
        <v>85</v>
      </c>
      <c r="AW229" s="10" t="s">
        <v>32</v>
      </c>
      <c r="AX229" s="10" t="s">
        <v>83</v>
      </c>
      <c r="AY229" s="225" t="s">
        <v>133</v>
      </c>
    </row>
    <row r="230" s="2" customFormat="1" ht="6.96" customHeight="1">
      <c r="A230" s="34"/>
      <c r="B230" s="62"/>
      <c r="C230" s="63"/>
      <c r="D230" s="63"/>
      <c r="E230" s="63"/>
      <c r="F230" s="63"/>
      <c r="G230" s="63"/>
      <c r="H230" s="63"/>
      <c r="I230" s="63"/>
      <c r="J230" s="63"/>
      <c r="K230" s="63"/>
      <c r="L230" s="40"/>
      <c r="M230" s="34"/>
      <c r="O230" s="34"/>
      <c r="P230" s="34"/>
      <c r="Q230" s="34"/>
      <c r="R230" s="34"/>
      <c r="S230" s="34"/>
      <c r="T230" s="34"/>
      <c r="U230" s="34"/>
      <c r="V230" s="34"/>
      <c r="W230" s="34"/>
      <c r="X230" s="34"/>
      <c r="Y230" s="34"/>
      <c r="Z230" s="34"/>
      <c r="AA230" s="34"/>
      <c r="AB230" s="34"/>
      <c r="AC230" s="34"/>
      <c r="AD230" s="34"/>
      <c r="AE230" s="34"/>
    </row>
  </sheetData>
  <sheetProtection sheet="1" autoFilter="0" formatColumns="0" formatRows="0" objects="1" scenarios="1" spinCount="100000" saltValue="7jdbzFFri0HofKnQQwv771XPfigHZcD0kOpPJCTofqeP5mKURdpVT0Pzl3orDCC0GE8T+DltHIcloBc73YkmGA==" hashValue="UEatWLmEv9N/QY3hZIkd/TjLBLf7Da0GY4sPo0tfUu2FJBJ8TsFNaya4RkluXzMhx+TaB4vg8G0yTiuTDWZiPA==" algorithmName="SHA-512" password="CC35"/>
  <autoFilter ref="C119:K22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99</v>
      </c>
    </row>
    <row r="3" hidden="1" s="1" customFormat="1" ht="6.96" customHeight="1">
      <c r="B3" s="142"/>
      <c r="C3" s="143"/>
      <c r="D3" s="143"/>
      <c r="E3" s="143"/>
      <c r="F3" s="143"/>
      <c r="G3" s="143"/>
      <c r="H3" s="143"/>
      <c r="I3" s="143"/>
      <c r="J3" s="143"/>
      <c r="K3" s="143"/>
      <c r="L3" s="16"/>
      <c r="AT3" s="13" t="s">
        <v>85</v>
      </c>
    </row>
    <row r="4" hidden="1" s="1" customFormat="1" ht="24.96" customHeight="1">
      <c r="B4" s="16"/>
      <c r="D4" s="144" t="s">
        <v>105</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Výměna pražců a kolejnic v úseku Bělá - Bor</v>
      </c>
      <c r="F7" s="146"/>
      <c r="G7" s="146"/>
      <c r="H7" s="146"/>
      <c r="L7" s="16"/>
    </row>
    <row r="8" hidden="1" s="1" customFormat="1" ht="12" customHeight="1">
      <c r="B8" s="16"/>
      <c r="D8" s="146" t="s">
        <v>106</v>
      </c>
      <c r="L8" s="16"/>
    </row>
    <row r="9" hidden="1" s="2" customFormat="1" ht="16.5" customHeight="1">
      <c r="A9" s="34"/>
      <c r="B9" s="40"/>
      <c r="C9" s="34"/>
      <c r="D9" s="34"/>
      <c r="E9" s="147" t="s">
        <v>107</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108</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534</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22. 5. 2020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40</v>
      </c>
      <c r="E35" s="146" t="s">
        <v>41</v>
      </c>
      <c r="F35" s="159">
        <f>ROUND((SUM(BE120:BE130)),  2)</f>
        <v>0</v>
      </c>
      <c r="G35" s="34"/>
      <c r="H35" s="34"/>
      <c r="I35" s="160">
        <v>0.20999999999999999</v>
      </c>
      <c r="J35" s="159">
        <f>ROUND(((SUM(BE120:BE130))*I35),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42</v>
      </c>
      <c r="F36" s="159">
        <f>ROUND((SUM(BF120:BF130)),  2)</f>
        <v>0</v>
      </c>
      <c r="G36" s="34"/>
      <c r="H36" s="34"/>
      <c r="I36" s="160">
        <v>0.14999999999999999</v>
      </c>
      <c r="J36" s="159">
        <f>ROUND(((SUM(BF120:BF130))*I36),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ROUND((SUM(BG120:BG130)),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ROUND((SUM(BH120:BH130)),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ROUND((SUM(BI120:BI130)),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49</v>
      </c>
      <c r="E50" s="169"/>
      <c r="F50" s="169"/>
      <c r="G50" s="168" t="s">
        <v>50</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Bělá - Bor</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106</v>
      </c>
      <c r="D86" s="18"/>
      <c r="E86" s="18"/>
      <c r="F86" s="18"/>
      <c r="G86" s="18"/>
      <c r="H86" s="18"/>
      <c r="I86" s="18"/>
      <c r="J86" s="18"/>
      <c r="K86" s="18"/>
      <c r="L86" s="16"/>
    </row>
    <row r="87" s="2" customFormat="1" ht="16.5" customHeight="1">
      <c r="A87" s="34"/>
      <c r="B87" s="35"/>
      <c r="C87" s="36"/>
      <c r="D87" s="36"/>
      <c r="E87" s="179" t="s">
        <v>107</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108</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1.4 -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Bor</v>
      </c>
      <c r="G91" s="36"/>
      <c r="H91" s="36"/>
      <c r="I91" s="28" t="s">
        <v>22</v>
      </c>
      <c r="J91" s="75" t="str">
        <f>IF(J14="","",J14)</f>
        <v>22. 5. 2020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111</v>
      </c>
      <c r="D96" s="181"/>
      <c r="E96" s="181"/>
      <c r="F96" s="181"/>
      <c r="G96" s="181"/>
      <c r="H96" s="181"/>
      <c r="I96" s="181"/>
      <c r="J96" s="182" t="s">
        <v>112</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113</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114</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115</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Bělá - Bor</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106</v>
      </c>
      <c r="D109" s="18"/>
      <c r="E109" s="18"/>
      <c r="F109" s="18"/>
      <c r="G109" s="18"/>
      <c r="H109" s="18"/>
      <c r="I109" s="18"/>
      <c r="J109" s="18"/>
      <c r="K109" s="18"/>
      <c r="L109" s="16"/>
    </row>
    <row r="110" s="2" customFormat="1" ht="16.5" customHeight="1">
      <c r="A110" s="34"/>
      <c r="B110" s="35"/>
      <c r="C110" s="36"/>
      <c r="D110" s="36"/>
      <c r="E110" s="179" t="s">
        <v>107</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1.4 -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Bor</v>
      </c>
      <c r="G114" s="36"/>
      <c r="H114" s="36"/>
      <c r="I114" s="28" t="s">
        <v>22</v>
      </c>
      <c r="J114" s="75" t="str">
        <f>IF(J14="","",J14)</f>
        <v>22. 5. 2020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116</v>
      </c>
      <c r="D119" s="187" t="s">
        <v>61</v>
      </c>
      <c r="E119" s="187" t="s">
        <v>57</v>
      </c>
      <c r="F119" s="187" t="s">
        <v>58</v>
      </c>
      <c r="G119" s="187" t="s">
        <v>117</v>
      </c>
      <c r="H119" s="187" t="s">
        <v>118</v>
      </c>
      <c r="I119" s="187" t="s">
        <v>119</v>
      </c>
      <c r="J119" s="188" t="s">
        <v>112</v>
      </c>
      <c r="K119" s="189" t="s">
        <v>120</v>
      </c>
      <c r="L119" s="190"/>
      <c r="M119" s="96" t="s">
        <v>1</v>
      </c>
      <c r="N119" s="97" t="s">
        <v>40</v>
      </c>
      <c r="O119" s="97" t="s">
        <v>121</v>
      </c>
      <c r="P119" s="97" t="s">
        <v>122</v>
      </c>
      <c r="Q119" s="97" t="s">
        <v>123</v>
      </c>
      <c r="R119" s="97" t="s">
        <v>124</v>
      </c>
      <c r="S119" s="97" t="s">
        <v>125</v>
      </c>
      <c r="T119" s="98" t="s">
        <v>126</v>
      </c>
      <c r="U119" s="184"/>
      <c r="V119" s="184"/>
      <c r="W119" s="184"/>
      <c r="X119" s="184"/>
      <c r="Y119" s="184"/>
      <c r="Z119" s="184"/>
      <c r="AA119" s="184"/>
      <c r="AB119" s="184"/>
      <c r="AC119" s="184"/>
      <c r="AD119" s="184"/>
      <c r="AE119" s="184"/>
    </row>
    <row r="120" s="2" customFormat="1" ht="22.8" customHeight="1">
      <c r="A120" s="34"/>
      <c r="B120" s="35"/>
      <c r="C120" s="103" t="s">
        <v>127</v>
      </c>
      <c r="D120" s="36"/>
      <c r="E120" s="36"/>
      <c r="F120" s="36"/>
      <c r="G120" s="36"/>
      <c r="H120" s="36"/>
      <c r="I120" s="36"/>
      <c r="J120" s="191">
        <f>BK120</f>
        <v>0</v>
      </c>
      <c r="K120" s="36"/>
      <c r="L120" s="40"/>
      <c r="M120" s="99"/>
      <c r="N120" s="192"/>
      <c r="O120" s="100"/>
      <c r="P120" s="193">
        <f>SUM(P121:P130)</f>
        <v>0</v>
      </c>
      <c r="Q120" s="100"/>
      <c r="R120" s="193">
        <f>SUM(R121:R130)</f>
        <v>88.902000000000001</v>
      </c>
      <c r="S120" s="100"/>
      <c r="T120" s="194">
        <f>SUM(T121:T130)</f>
        <v>0</v>
      </c>
      <c r="U120" s="34"/>
      <c r="V120" s="34"/>
      <c r="W120" s="34"/>
      <c r="X120" s="34"/>
      <c r="Y120" s="34"/>
      <c r="Z120" s="34"/>
      <c r="AA120" s="34"/>
      <c r="AB120" s="34"/>
      <c r="AC120" s="34"/>
      <c r="AD120" s="34"/>
      <c r="AE120" s="34"/>
      <c r="AT120" s="13" t="s">
        <v>75</v>
      </c>
      <c r="AU120" s="13" t="s">
        <v>114</v>
      </c>
      <c r="BK120" s="195">
        <f>SUM(BK121:BK130)</f>
        <v>0</v>
      </c>
    </row>
    <row r="121" s="2" customFormat="1" ht="14.4" customHeight="1">
      <c r="A121" s="34"/>
      <c r="B121" s="35"/>
      <c r="C121" s="237" t="s">
        <v>83</v>
      </c>
      <c r="D121" s="237" t="s">
        <v>165</v>
      </c>
      <c r="E121" s="238" t="s">
        <v>535</v>
      </c>
      <c r="F121" s="239" t="s">
        <v>536</v>
      </c>
      <c r="G121" s="240" t="s">
        <v>175</v>
      </c>
      <c r="H121" s="241">
        <v>2458</v>
      </c>
      <c r="I121" s="242"/>
      <c r="J121" s="243">
        <f>ROUND(I121*H121,2)</f>
        <v>0</v>
      </c>
      <c r="K121" s="244"/>
      <c r="L121" s="245"/>
      <c r="M121" s="246" t="s">
        <v>1</v>
      </c>
      <c r="N121" s="247"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178</v>
      </c>
      <c r="AT121" s="208" t="s">
        <v>165</v>
      </c>
      <c r="AU121" s="208" t="s">
        <v>76</v>
      </c>
      <c r="AY121" s="13" t="s">
        <v>133</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132</v>
      </c>
      <c r="BM121" s="208" t="s">
        <v>537</v>
      </c>
    </row>
    <row r="122" s="2" customFormat="1">
      <c r="A122" s="34"/>
      <c r="B122" s="35"/>
      <c r="C122" s="36"/>
      <c r="D122" s="210" t="s">
        <v>135</v>
      </c>
      <c r="E122" s="36"/>
      <c r="F122" s="211" t="s">
        <v>536</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135</v>
      </c>
      <c r="AU122" s="13" t="s">
        <v>76</v>
      </c>
    </row>
    <row r="123" s="2" customFormat="1" ht="14.4" customHeight="1">
      <c r="A123" s="34"/>
      <c r="B123" s="35"/>
      <c r="C123" s="237" t="s">
        <v>85</v>
      </c>
      <c r="D123" s="237" t="s">
        <v>165</v>
      </c>
      <c r="E123" s="238" t="s">
        <v>538</v>
      </c>
      <c r="F123" s="239" t="s">
        <v>539</v>
      </c>
      <c r="G123" s="240" t="s">
        <v>322</v>
      </c>
      <c r="H123" s="241">
        <v>3030</v>
      </c>
      <c r="I123" s="242"/>
      <c r="J123" s="243">
        <f>ROUND(I123*H123,2)</f>
        <v>0</v>
      </c>
      <c r="K123" s="244"/>
      <c r="L123" s="245"/>
      <c r="M123" s="246" t="s">
        <v>1</v>
      </c>
      <c r="N123" s="247" t="s">
        <v>41</v>
      </c>
      <c r="O123" s="87"/>
      <c r="P123" s="206">
        <f>O123*H123</f>
        <v>0</v>
      </c>
      <c r="Q123" s="206">
        <v>0</v>
      </c>
      <c r="R123" s="206">
        <f>Q123*H123</f>
        <v>0</v>
      </c>
      <c r="S123" s="206">
        <v>0</v>
      </c>
      <c r="T123" s="207">
        <f>S123*H123</f>
        <v>0</v>
      </c>
      <c r="U123" s="34"/>
      <c r="V123" s="34"/>
      <c r="W123" s="34"/>
      <c r="X123" s="34"/>
      <c r="Y123" s="34"/>
      <c r="Z123" s="34"/>
      <c r="AA123" s="34"/>
      <c r="AB123" s="34"/>
      <c r="AC123" s="34"/>
      <c r="AD123" s="34"/>
      <c r="AE123" s="34"/>
      <c r="AR123" s="208" t="s">
        <v>178</v>
      </c>
      <c r="AT123" s="208" t="s">
        <v>165</v>
      </c>
      <c r="AU123" s="208" t="s">
        <v>76</v>
      </c>
      <c r="AY123" s="13" t="s">
        <v>133</v>
      </c>
      <c r="BE123" s="209">
        <f>IF(N123="základní",J123,0)</f>
        <v>0</v>
      </c>
      <c r="BF123" s="209">
        <f>IF(N123="snížená",J123,0)</f>
        <v>0</v>
      </c>
      <c r="BG123" s="209">
        <f>IF(N123="zákl. přenesená",J123,0)</f>
        <v>0</v>
      </c>
      <c r="BH123" s="209">
        <f>IF(N123="sníž. přenesená",J123,0)</f>
        <v>0</v>
      </c>
      <c r="BI123" s="209">
        <f>IF(N123="nulová",J123,0)</f>
        <v>0</v>
      </c>
      <c r="BJ123" s="13" t="s">
        <v>83</v>
      </c>
      <c r="BK123" s="209">
        <f>ROUND(I123*H123,2)</f>
        <v>0</v>
      </c>
      <c r="BL123" s="13" t="s">
        <v>132</v>
      </c>
      <c r="BM123" s="208" t="s">
        <v>540</v>
      </c>
    </row>
    <row r="124" s="2" customFormat="1">
      <c r="A124" s="34"/>
      <c r="B124" s="35"/>
      <c r="C124" s="36"/>
      <c r="D124" s="210" t="s">
        <v>135</v>
      </c>
      <c r="E124" s="36"/>
      <c r="F124" s="211" t="s">
        <v>539</v>
      </c>
      <c r="G124" s="36"/>
      <c r="H124" s="36"/>
      <c r="I124" s="212"/>
      <c r="J124" s="36"/>
      <c r="K124" s="36"/>
      <c r="L124" s="40"/>
      <c r="M124" s="213"/>
      <c r="N124" s="214"/>
      <c r="O124" s="87"/>
      <c r="P124" s="87"/>
      <c r="Q124" s="87"/>
      <c r="R124" s="87"/>
      <c r="S124" s="87"/>
      <c r="T124" s="88"/>
      <c r="U124" s="34"/>
      <c r="V124" s="34"/>
      <c r="W124" s="34"/>
      <c r="X124" s="34"/>
      <c r="Y124" s="34"/>
      <c r="Z124" s="34"/>
      <c r="AA124" s="34"/>
      <c r="AB124" s="34"/>
      <c r="AC124" s="34"/>
      <c r="AD124" s="34"/>
      <c r="AE124" s="34"/>
      <c r="AT124" s="13" t="s">
        <v>135</v>
      </c>
      <c r="AU124" s="13" t="s">
        <v>76</v>
      </c>
    </row>
    <row r="125" s="2" customFormat="1" ht="14.4" customHeight="1">
      <c r="A125" s="34"/>
      <c r="B125" s="35"/>
      <c r="C125" s="237" t="s">
        <v>145</v>
      </c>
      <c r="D125" s="237" t="s">
        <v>165</v>
      </c>
      <c r="E125" s="238" t="s">
        <v>541</v>
      </c>
      <c r="F125" s="239" t="s">
        <v>542</v>
      </c>
      <c r="G125" s="240" t="s">
        <v>175</v>
      </c>
      <c r="H125" s="241">
        <v>24</v>
      </c>
      <c r="I125" s="242"/>
      <c r="J125" s="243">
        <f>ROUND(I125*H125,2)</f>
        <v>0</v>
      </c>
      <c r="K125" s="244"/>
      <c r="L125" s="245"/>
      <c r="M125" s="246" t="s">
        <v>1</v>
      </c>
      <c r="N125" s="247" t="s">
        <v>41</v>
      </c>
      <c r="O125" s="87"/>
      <c r="P125" s="206">
        <f>O125*H125</f>
        <v>0</v>
      </c>
      <c r="Q125" s="206">
        <v>3.70425</v>
      </c>
      <c r="R125" s="206">
        <f>Q125*H125</f>
        <v>88.902000000000001</v>
      </c>
      <c r="S125" s="206">
        <v>0</v>
      </c>
      <c r="T125" s="207">
        <f>S125*H125</f>
        <v>0</v>
      </c>
      <c r="U125" s="34"/>
      <c r="V125" s="34"/>
      <c r="W125" s="34"/>
      <c r="X125" s="34"/>
      <c r="Y125" s="34"/>
      <c r="Z125" s="34"/>
      <c r="AA125" s="34"/>
      <c r="AB125" s="34"/>
      <c r="AC125" s="34"/>
      <c r="AD125" s="34"/>
      <c r="AE125" s="34"/>
      <c r="AR125" s="208" t="s">
        <v>178</v>
      </c>
      <c r="AT125" s="208" t="s">
        <v>165</v>
      </c>
      <c r="AU125" s="208" t="s">
        <v>76</v>
      </c>
      <c r="AY125" s="13" t="s">
        <v>133</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132</v>
      </c>
      <c r="BM125" s="208" t="s">
        <v>543</v>
      </c>
    </row>
    <row r="126" s="2" customFormat="1">
      <c r="A126" s="34"/>
      <c r="B126" s="35"/>
      <c r="C126" s="36"/>
      <c r="D126" s="210" t="s">
        <v>135</v>
      </c>
      <c r="E126" s="36"/>
      <c r="F126" s="211" t="s">
        <v>542</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135</v>
      </c>
      <c r="AU126" s="13" t="s">
        <v>76</v>
      </c>
    </row>
    <row r="127" s="2" customFormat="1" ht="14.4" customHeight="1">
      <c r="A127" s="34"/>
      <c r="B127" s="35"/>
      <c r="C127" s="237" t="s">
        <v>132</v>
      </c>
      <c r="D127" s="237" t="s">
        <v>165</v>
      </c>
      <c r="E127" s="238" t="s">
        <v>544</v>
      </c>
      <c r="F127" s="239" t="s">
        <v>545</v>
      </c>
      <c r="G127" s="240" t="s">
        <v>175</v>
      </c>
      <c r="H127" s="241">
        <v>2</v>
      </c>
      <c r="I127" s="242"/>
      <c r="J127" s="243">
        <f>ROUND(I127*H127,2)</f>
        <v>0</v>
      </c>
      <c r="K127" s="244"/>
      <c r="L127" s="245"/>
      <c r="M127" s="246" t="s">
        <v>1</v>
      </c>
      <c r="N127" s="247"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178</v>
      </c>
      <c r="AT127" s="208" t="s">
        <v>165</v>
      </c>
      <c r="AU127" s="208" t="s">
        <v>76</v>
      </c>
      <c r="AY127" s="13" t="s">
        <v>133</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132</v>
      </c>
      <c r="BM127" s="208" t="s">
        <v>546</v>
      </c>
    </row>
    <row r="128" s="2" customFormat="1">
      <c r="A128" s="34"/>
      <c r="B128" s="35"/>
      <c r="C128" s="36"/>
      <c r="D128" s="210" t="s">
        <v>135</v>
      </c>
      <c r="E128" s="36"/>
      <c r="F128" s="211" t="s">
        <v>545</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135</v>
      </c>
      <c r="AU128" s="13" t="s">
        <v>76</v>
      </c>
    </row>
    <row r="129" s="2" customFormat="1" ht="14.4" customHeight="1">
      <c r="A129" s="34"/>
      <c r="B129" s="35"/>
      <c r="C129" s="237" t="s">
        <v>155</v>
      </c>
      <c r="D129" s="237" t="s">
        <v>165</v>
      </c>
      <c r="E129" s="238" t="s">
        <v>547</v>
      </c>
      <c r="F129" s="239" t="s">
        <v>548</v>
      </c>
      <c r="G129" s="240" t="s">
        <v>175</v>
      </c>
      <c r="H129" s="241">
        <v>20</v>
      </c>
      <c r="I129" s="242"/>
      <c r="J129" s="243">
        <f>ROUND(I129*H129,2)</f>
        <v>0</v>
      </c>
      <c r="K129" s="244"/>
      <c r="L129" s="245"/>
      <c r="M129" s="246" t="s">
        <v>1</v>
      </c>
      <c r="N129" s="247"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178</v>
      </c>
      <c r="AT129" s="208" t="s">
        <v>165</v>
      </c>
      <c r="AU129" s="208" t="s">
        <v>76</v>
      </c>
      <c r="AY129" s="13" t="s">
        <v>133</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132</v>
      </c>
      <c r="BM129" s="208" t="s">
        <v>549</v>
      </c>
    </row>
    <row r="130" s="2" customFormat="1">
      <c r="A130" s="34"/>
      <c r="B130" s="35"/>
      <c r="C130" s="36"/>
      <c r="D130" s="210" t="s">
        <v>135</v>
      </c>
      <c r="E130" s="36"/>
      <c r="F130" s="211" t="s">
        <v>548</v>
      </c>
      <c r="G130" s="36"/>
      <c r="H130" s="36"/>
      <c r="I130" s="212"/>
      <c r="J130" s="36"/>
      <c r="K130" s="36"/>
      <c r="L130" s="40"/>
      <c r="M130" s="251"/>
      <c r="N130" s="252"/>
      <c r="O130" s="253"/>
      <c r="P130" s="253"/>
      <c r="Q130" s="253"/>
      <c r="R130" s="253"/>
      <c r="S130" s="253"/>
      <c r="T130" s="254"/>
      <c r="U130" s="34"/>
      <c r="V130" s="34"/>
      <c r="W130" s="34"/>
      <c r="X130" s="34"/>
      <c r="Y130" s="34"/>
      <c r="Z130" s="34"/>
      <c r="AA130" s="34"/>
      <c r="AB130" s="34"/>
      <c r="AC130" s="34"/>
      <c r="AD130" s="34"/>
      <c r="AE130" s="34"/>
      <c r="AT130" s="13" t="s">
        <v>135</v>
      </c>
      <c r="AU130" s="13" t="s">
        <v>76</v>
      </c>
    </row>
    <row r="131" s="2" customFormat="1" ht="6.96" customHeight="1">
      <c r="A131" s="34"/>
      <c r="B131" s="62"/>
      <c r="C131" s="63"/>
      <c r="D131" s="63"/>
      <c r="E131" s="63"/>
      <c r="F131" s="63"/>
      <c r="G131" s="63"/>
      <c r="H131" s="63"/>
      <c r="I131" s="63"/>
      <c r="J131" s="63"/>
      <c r="K131" s="63"/>
      <c r="L131" s="40"/>
      <c r="M131" s="34"/>
      <c r="O131" s="34"/>
      <c r="P131" s="34"/>
      <c r="Q131" s="34"/>
      <c r="R131" s="34"/>
      <c r="S131" s="34"/>
      <c r="T131" s="34"/>
      <c r="U131" s="34"/>
      <c r="V131" s="34"/>
      <c r="W131" s="34"/>
      <c r="X131" s="34"/>
      <c r="Y131" s="34"/>
      <c r="Z131" s="34"/>
      <c r="AA131" s="34"/>
      <c r="AB131" s="34"/>
      <c r="AC131" s="34"/>
      <c r="AD131" s="34"/>
      <c r="AE131" s="34"/>
    </row>
  </sheetData>
  <sheetProtection sheet="1" autoFilter="0" formatColumns="0" formatRows="0" objects="1" scenarios="1" spinCount="100000" saltValue="vZSC6C/eRDFko7vOS651VtvyTRnDLAaPgdI9pNQb9rNliLyZtF8nMWZKqlAyKMUzLqkKrbyZHhGx+x5vmHbMOg==" hashValue="uHijP3Sydin6sex5dWj7PelXHG7XkZzGT/ptEYc1KkAjKtK/8Sn6NyLzMoUrda3shfdoC+y55pKOhZDrzfbJWw==" algorithmName="SHA-512" password="CC35"/>
  <autoFilter ref="C119:K1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104</v>
      </c>
    </row>
    <row r="3" hidden="1" s="1" customFormat="1" ht="6.96" customHeight="1">
      <c r="B3" s="142"/>
      <c r="C3" s="143"/>
      <c r="D3" s="143"/>
      <c r="E3" s="143"/>
      <c r="F3" s="143"/>
      <c r="G3" s="143"/>
      <c r="H3" s="143"/>
      <c r="I3" s="143"/>
      <c r="J3" s="143"/>
      <c r="K3" s="143"/>
      <c r="L3" s="16"/>
      <c r="AT3" s="13" t="s">
        <v>85</v>
      </c>
    </row>
    <row r="4" hidden="1" s="1" customFormat="1" ht="24.96" customHeight="1">
      <c r="B4" s="16"/>
      <c r="D4" s="144" t="s">
        <v>105</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Výměna pražců a kolejnic v úseku Bělá - Bor</v>
      </c>
      <c r="F7" s="146"/>
      <c r="G7" s="146"/>
      <c r="H7" s="146"/>
      <c r="L7" s="16"/>
    </row>
    <row r="8" hidden="1" s="1" customFormat="1" ht="12" customHeight="1">
      <c r="B8" s="16"/>
      <c r="D8" s="146" t="s">
        <v>106</v>
      </c>
      <c r="L8" s="16"/>
    </row>
    <row r="9" hidden="1" s="2" customFormat="1" ht="16.5" customHeight="1">
      <c r="A9" s="34"/>
      <c r="B9" s="40"/>
      <c r="C9" s="34"/>
      <c r="D9" s="34"/>
      <c r="E9" s="147" t="s">
        <v>550</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108</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551</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22. 5. 2020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40</v>
      </c>
      <c r="E35" s="146" t="s">
        <v>41</v>
      </c>
      <c r="F35" s="159">
        <f>ROUND((SUM(BE120:BE136)),  2)</f>
        <v>0</v>
      </c>
      <c r="G35" s="34"/>
      <c r="H35" s="34"/>
      <c r="I35" s="160">
        <v>0.20999999999999999</v>
      </c>
      <c r="J35" s="159">
        <f>ROUND(((SUM(BE120:BE136))*I35),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42</v>
      </c>
      <c r="F36" s="159">
        <f>ROUND((SUM(BF120:BF136)),  2)</f>
        <v>0</v>
      </c>
      <c r="G36" s="34"/>
      <c r="H36" s="34"/>
      <c r="I36" s="160">
        <v>0.14999999999999999</v>
      </c>
      <c r="J36" s="159">
        <f>ROUND(((SUM(BF120:BF136))*I36),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ROUND((SUM(BG120:BG136)),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ROUND((SUM(BH120:BH136)),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ROUND((SUM(BI120:BI136)),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49</v>
      </c>
      <c r="E50" s="169"/>
      <c r="F50" s="169"/>
      <c r="G50" s="168" t="s">
        <v>50</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Bělá - Bor</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106</v>
      </c>
      <c r="D86" s="18"/>
      <c r="E86" s="18"/>
      <c r="F86" s="18"/>
      <c r="G86" s="18"/>
      <c r="H86" s="18"/>
      <c r="I86" s="18"/>
      <c r="J86" s="18"/>
      <c r="K86" s="18"/>
      <c r="L86" s="16"/>
    </row>
    <row r="87" s="2" customFormat="1" ht="16.5" customHeight="1">
      <c r="A87" s="34"/>
      <c r="B87" s="35"/>
      <c r="C87" s="36"/>
      <c r="D87" s="36"/>
      <c r="E87" s="179" t="s">
        <v>550</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108</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2.1 - VRN</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Bor</v>
      </c>
      <c r="G91" s="36"/>
      <c r="H91" s="36"/>
      <c r="I91" s="28" t="s">
        <v>22</v>
      </c>
      <c r="J91" s="75" t="str">
        <f>IF(J14="","",J14)</f>
        <v>22. 5. 2020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111</v>
      </c>
      <c r="D96" s="181"/>
      <c r="E96" s="181"/>
      <c r="F96" s="181"/>
      <c r="G96" s="181"/>
      <c r="H96" s="181"/>
      <c r="I96" s="181"/>
      <c r="J96" s="182" t="s">
        <v>112</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113</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114</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115</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Bělá - Bor</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106</v>
      </c>
      <c r="D109" s="18"/>
      <c r="E109" s="18"/>
      <c r="F109" s="18"/>
      <c r="G109" s="18"/>
      <c r="H109" s="18"/>
      <c r="I109" s="18"/>
      <c r="J109" s="18"/>
      <c r="K109" s="18"/>
      <c r="L109" s="16"/>
    </row>
    <row r="110" s="2" customFormat="1" ht="16.5" customHeight="1">
      <c r="A110" s="34"/>
      <c r="B110" s="35"/>
      <c r="C110" s="36"/>
      <c r="D110" s="36"/>
      <c r="E110" s="179" t="s">
        <v>550</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2.1 - VRN</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Bor</v>
      </c>
      <c r="G114" s="36"/>
      <c r="H114" s="36"/>
      <c r="I114" s="28" t="s">
        <v>22</v>
      </c>
      <c r="J114" s="75" t="str">
        <f>IF(J14="","",J14)</f>
        <v>22. 5. 2020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116</v>
      </c>
      <c r="D119" s="187" t="s">
        <v>61</v>
      </c>
      <c r="E119" s="187" t="s">
        <v>57</v>
      </c>
      <c r="F119" s="187" t="s">
        <v>58</v>
      </c>
      <c r="G119" s="187" t="s">
        <v>117</v>
      </c>
      <c r="H119" s="187" t="s">
        <v>118</v>
      </c>
      <c r="I119" s="187" t="s">
        <v>119</v>
      </c>
      <c r="J119" s="188" t="s">
        <v>112</v>
      </c>
      <c r="K119" s="189" t="s">
        <v>120</v>
      </c>
      <c r="L119" s="190"/>
      <c r="M119" s="96" t="s">
        <v>1</v>
      </c>
      <c r="N119" s="97" t="s">
        <v>40</v>
      </c>
      <c r="O119" s="97" t="s">
        <v>121</v>
      </c>
      <c r="P119" s="97" t="s">
        <v>122</v>
      </c>
      <c r="Q119" s="97" t="s">
        <v>123</v>
      </c>
      <c r="R119" s="97" t="s">
        <v>124</v>
      </c>
      <c r="S119" s="97" t="s">
        <v>125</v>
      </c>
      <c r="T119" s="98" t="s">
        <v>126</v>
      </c>
      <c r="U119" s="184"/>
      <c r="V119" s="184"/>
      <c r="W119" s="184"/>
      <c r="X119" s="184"/>
      <c r="Y119" s="184"/>
      <c r="Z119" s="184"/>
      <c r="AA119" s="184"/>
      <c r="AB119" s="184"/>
      <c r="AC119" s="184"/>
      <c r="AD119" s="184"/>
      <c r="AE119" s="184"/>
    </row>
    <row r="120" s="2" customFormat="1" ht="22.8" customHeight="1">
      <c r="A120" s="34"/>
      <c r="B120" s="35"/>
      <c r="C120" s="103" t="s">
        <v>127</v>
      </c>
      <c r="D120" s="36"/>
      <c r="E120" s="36"/>
      <c r="F120" s="36"/>
      <c r="G120" s="36"/>
      <c r="H120" s="36"/>
      <c r="I120" s="36"/>
      <c r="J120" s="191">
        <f>BK120</f>
        <v>0</v>
      </c>
      <c r="K120" s="36"/>
      <c r="L120" s="40"/>
      <c r="M120" s="99"/>
      <c r="N120" s="192"/>
      <c r="O120" s="100"/>
      <c r="P120" s="193">
        <f>SUM(P121:P136)</f>
        <v>0</v>
      </c>
      <c r="Q120" s="100"/>
      <c r="R120" s="193">
        <f>SUM(R121:R136)</f>
        <v>0</v>
      </c>
      <c r="S120" s="100"/>
      <c r="T120" s="194">
        <f>SUM(T121:T136)</f>
        <v>0</v>
      </c>
      <c r="U120" s="34"/>
      <c r="V120" s="34"/>
      <c r="W120" s="34"/>
      <c r="X120" s="34"/>
      <c r="Y120" s="34"/>
      <c r="Z120" s="34"/>
      <c r="AA120" s="34"/>
      <c r="AB120" s="34"/>
      <c r="AC120" s="34"/>
      <c r="AD120" s="34"/>
      <c r="AE120" s="34"/>
      <c r="AT120" s="13" t="s">
        <v>75</v>
      </c>
      <c r="AU120" s="13" t="s">
        <v>114</v>
      </c>
      <c r="BK120" s="195">
        <f>SUM(BK121:BK136)</f>
        <v>0</v>
      </c>
    </row>
    <row r="121" s="2" customFormat="1" ht="14.4" customHeight="1">
      <c r="A121" s="34"/>
      <c r="B121" s="35"/>
      <c r="C121" s="196" t="s">
        <v>83</v>
      </c>
      <c r="D121" s="196" t="s">
        <v>128</v>
      </c>
      <c r="E121" s="197" t="s">
        <v>552</v>
      </c>
      <c r="F121" s="198" t="s">
        <v>553</v>
      </c>
      <c r="G121" s="199" t="s">
        <v>175</v>
      </c>
      <c r="H121" s="200">
        <v>4</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554</v>
      </c>
      <c r="AT121" s="208" t="s">
        <v>128</v>
      </c>
      <c r="AU121" s="208" t="s">
        <v>76</v>
      </c>
      <c r="AY121" s="13" t="s">
        <v>133</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554</v>
      </c>
      <c r="BM121" s="208" t="s">
        <v>555</v>
      </c>
    </row>
    <row r="122" s="2" customFormat="1">
      <c r="A122" s="34"/>
      <c r="B122" s="35"/>
      <c r="C122" s="36"/>
      <c r="D122" s="210" t="s">
        <v>135</v>
      </c>
      <c r="E122" s="36"/>
      <c r="F122" s="211" t="s">
        <v>556</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135</v>
      </c>
      <c r="AU122" s="13" t="s">
        <v>76</v>
      </c>
    </row>
    <row r="123" s="2" customFormat="1" ht="14.4" customHeight="1">
      <c r="A123" s="34"/>
      <c r="B123" s="35"/>
      <c r="C123" s="196" t="s">
        <v>85</v>
      </c>
      <c r="D123" s="196" t="s">
        <v>128</v>
      </c>
      <c r="E123" s="197" t="s">
        <v>557</v>
      </c>
      <c r="F123" s="198" t="s">
        <v>558</v>
      </c>
      <c r="G123" s="199" t="s">
        <v>559</v>
      </c>
      <c r="H123" s="255"/>
      <c r="I123" s="201"/>
      <c r="J123" s="202">
        <f>ROUND(I123*H123,2)</f>
        <v>0</v>
      </c>
      <c r="K123" s="203"/>
      <c r="L123" s="40"/>
      <c r="M123" s="204" t="s">
        <v>1</v>
      </c>
      <c r="N123" s="205" t="s">
        <v>41</v>
      </c>
      <c r="O123" s="87"/>
      <c r="P123" s="206">
        <f>O123*H123</f>
        <v>0</v>
      </c>
      <c r="Q123" s="206">
        <v>0</v>
      </c>
      <c r="R123" s="206">
        <f>Q123*H123</f>
        <v>0</v>
      </c>
      <c r="S123" s="206">
        <v>0</v>
      </c>
      <c r="T123" s="207">
        <f>S123*H123</f>
        <v>0</v>
      </c>
      <c r="U123" s="34"/>
      <c r="V123" s="34"/>
      <c r="W123" s="34"/>
      <c r="X123" s="34"/>
      <c r="Y123" s="34"/>
      <c r="Z123" s="34"/>
      <c r="AA123" s="34"/>
      <c r="AB123" s="34"/>
      <c r="AC123" s="34"/>
      <c r="AD123" s="34"/>
      <c r="AE123" s="34"/>
      <c r="AR123" s="208" t="s">
        <v>554</v>
      </c>
      <c r="AT123" s="208" t="s">
        <v>128</v>
      </c>
      <c r="AU123" s="208" t="s">
        <v>76</v>
      </c>
      <c r="AY123" s="13" t="s">
        <v>133</v>
      </c>
      <c r="BE123" s="209">
        <f>IF(N123="základní",J123,0)</f>
        <v>0</v>
      </c>
      <c r="BF123" s="209">
        <f>IF(N123="snížená",J123,0)</f>
        <v>0</v>
      </c>
      <c r="BG123" s="209">
        <f>IF(N123="zákl. přenesená",J123,0)</f>
        <v>0</v>
      </c>
      <c r="BH123" s="209">
        <f>IF(N123="sníž. přenesená",J123,0)</f>
        <v>0</v>
      </c>
      <c r="BI123" s="209">
        <f>IF(N123="nulová",J123,0)</f>
        <v>0</v>
      </c>
      <c r="BJ123" s="13" t="s">
        <v>83</v>
      </c>
      <c r="BK123" s="209">
        <f>ROUND(I123*H123,2)</f>
        <v>0</v>
      </c>
      <c r="BL123" s="13" t="s">
        <v>554</v>
      </c>
      <c r="BM123" s="208" t="s">
        <v>560</v>
      </c>
    </row>
    <row r="124" s="2" customFormat="1">
      <c r="A124" s="34"/>
      <c r="B124" s="35"/>
      <c r="C124" s="36"/>
      <c r="D124" s="210" t="s">
        <v>135</v>
      </c>
      <c r="E124" s="36"/>
      <c r="F124" s="211" t="s">
        <v>558</v>
      </c>
      <c r="G124" s="36"/>
      <c r="H124" s="36"/>
      <c r="I124" s="212"/>
      <c r="J124" s="36"/>
      <c r="K124" s="36"/>
      <c r="L124" s="40"/>
      <c r="M124" s="213"/>
      <c r="N124" s="214"/>
      <c r="O124" s="87"/>
      <c r="P124" s="87"/>
      <c r="Q124" s="87"/>
      <c r="R124" s="87"/>
      <c r="S124" s="87"/>
      <c r="T124" s="88"/>
      <c r="U124" s="34"/>
      <c r="V124" s="34"/>
      <c r="W124" s="34"/>
      <c r="X124" s="34"/>
      <c r="Y124" s="34"/>
      <c r="Z124" s="34"/>
      <c r="AA124" s="34"/>
      <c r="AB124" s="34"/>
      <c r="AC124" s="34"/>
      <c r="AD124" s="34"/>
      <c r="AE124" s="34"/>
      <c r="AT124" s="13" t="s">
        <v>135</v>
      </c>
      <c r="AU124" s="13" t="s">
        <v>76</v>
      </c>
    </row>
    <row r="125" s="2" customFormat="1" ht="14.4" customHeight="1">
      <c r="A125" s="34"/>
      <c r="B125" s="35"/>
      <c r="C125" s="196" t="s">
        <v>145</v>
      </c>
      <c r="D125" s="196" t="s">
        <v>128</v>
      </c>
      <c r="E125" s="197" t="s">
        <v>561</v>
      </c>
      <c r="F125" s="198" t="s">
        <v>562</v>
      </c>
      <c r="G125" s="199" t="s">
        <v>559</v>
      </c>
      <c r="H125" s="255"/>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554</v>
      </c>
      <c r="AT125" s="208" t="s">
        <v>128</v>
      </c>
      <c r="AU125" s="208" t="s">
        <v>76</v>
      </c>
      <c r="AY125" s="13" t="s">
        <v>133</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554</v>
      </c>
      <c r="BM125" s="208" t="s">
        <v>563</v>
      </c>
    </row>
    <row r="126" s="2" customFormat="1">
      <c r="A126" s="34"/>
      <c r="B126" s="35"/>
      <c r="C126" s="36"/>
      <c r="D126" s="210" t="s">
        <v>135</v>
      </c>
      <c r="E126" s="36"/>
      <c r="F126" s="211" t="s">
        <v>562</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135</v>
      </c>
      <c r="AU126" s="13" t="s">
        <v>76</v>
      </c>
    </row>
    <row r="127" s="2" customFormat="1" ht="14.4" customHeight="1">
      <c r="A127" s="34"/>
      <c r="B127" s="35"/>
      <c r="C127" s="196" t="s">
        <v>132</v>
      </c>
      <c r="D127" s="196" t="s">
        <v>128</v>
      </c>
      <c r="E127" s="197" t="s">
        <v>564</v>
      </c>
      <c r="F127" s="198" t="s">
        <v>565</v>
      </c>
      <c r="G127" s="199" t="s">
        <v>559</v>
      </c>
      <c r="H127" s="255"/>
      <c r="I127" s="201"/>
      <c r="J127" s="202">
        <f>ROUND(I127*H127,2)</f>
        <v>0</v>
      </c>
      <c r="K127" s="203"/>
      <c r="L127" s="40"/>
      <c r="M127" s="204" t="s">
        <v>1</v>
      </c>
      <c r="N127" s="205"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554</v>
      </c>
      <c r="AT127" s="208" t="s">
        <v>128</v>
      </c>
      <c r="AU127" s="208" t="s">
        <v>76</v>
      </c>
      <c r="AY127" s="13" t="s">
        <v>133</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554</v>
      </c>
      <c r="BM127" s="208" t="s">
        <v>566</v>
      </c>
    </row>
    <row r="128" s="2" customFormat="1">
      <c r="A128" s="34"/>
      <c r="B128" s="35"/>
      <c r="C128" s="36"/>
      <c r="D128" s="210" t="s">
        <v>135</v>
      </c>
      <c r="E128" s="36"/>
      <c r="F128" s="211" t="s">
        <v>565</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135</v>
      </c>
      <c r="AU128" s="13" t="s">
        <v>76</v>
      </c>
    </row>
    <row r="129" s="2" customFormat="1" ht="14.4" customHeight="1">
      <c r="A129" s="34"/>
      <c r="B129" s="35"/>
      <c r="C129" s="196" t="s">
        <v>155</v>
      </c>
      <c r="D129" s="196" t="s">
        <v>128</v>
      </c>
      <c r="E129" s="197" t="s">
        <v>567</v>
      </c>
      <c r="F129" s="198" t="s">
        <v>568</v>
      </c>
      <c r="G129" s="199" t="s">
        <v>559</v>
      </c>
      <c r="H129" s="255"/>
      <c r="I129" s="201"/>
      <c r="J129" s="202">
        <f>ROUND(I129*H129,2)</f>
        <v>0</v>
      </c>
      <c r="K129" s="203"/>
      <c r="L129" s="40"/>
      <c r="M129" s="204" t="s">
        <v>1</v>
      </c>
      <c r="N129" s="205"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554</v>
      </c>
      <c r="AT129" s="208" t="s">
        <v>128</v>
      </c>
      <c r="AU129" s="208" t="s">
        <v>76</v>
      </c>
      <c r="AY129" s="13" t="s">
        <v>133</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554</v>
      </c>
      <c r="BM129" s="208" t="s">
        <v>569</v>
      </c>
    </row>
    <row r="130" s="2" customFormat="1">
      <c r="A130" s="34"/>
      <c r="B130" s="35"/>
      <c r="C130" s="36"/>
      <c r="D130" s="210" t="s">
        <v>135</v>
      </c>
      <c r="E130" s="36"/>
      <c r="F130" s="211" t="s">
        <v>570</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135</v>
      </c>
      <c r="AU130" s="13" t="s">
        <v>76</v>
      </c>
    </row>
    <row r="131" s="2" customFormat="1" ht="14.4" customHeight="1">
      <c r="A131" s="34"/>
      <c r="B131" s="35"/>
      <c r="C131" s="196" t="s">
        <v>164</v>
      </c>
      <c r="D131" s="196" t="s">
        <v>128</v>
      </c>
      <c r="E131" s="197" t="s">
        <v>571</v>
      </c>
      <c r="F131" s="198" t="s">
        <v>572</v>
      </c>
      <c r="G131" s="199" t="s">
        <v>559</v>
      </c>
      <c r="H131" s="255"/>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554</v>
      </c>
      <c r="AT131" s="208" t="s">
        <v>128</v>
      </c>
      <c r="AU131" s="208" t="s">
        <v>76</v>
      </c>
      <c r="AY131" s="13" t="s">
        <v>133</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554</v>
      </c>
      <c r="BM131" s="208" t="s">
        <v>573</v>
      </c>
    </row>
    <row r="132" s="2" customFormat="1">
      <c r="A132" s="34"/>
      <c r="B132" s="35"/>
      <c r="C132" s="36"/>
      <c r="D132" s="210" t="s">
        <v>135</v>
      </c>
      <c r="E132" s="36"/>
      <c r="F132" s="211" t="s">
        <v>574</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135</v>
      </c>
      <c r="AU132" s="13" t="s">
        <v>76</v>
      </c>
    </row>
    <row r="133" s="2" customFormat="1" ht="37.8" customHeight="1">
      <c r="A133" s="34"/>
      <c r="B133" s="35"/>
      <c r="C133" s="196" t="s">
        <v>172</v>
      </c>
      <c r="D133" s="196" t="s">
        <v>128</v>
      </c>
      <c r="E133" s="197" t="s">
        <v>575</v>
      </c>
      <c r="F133" s="198" t="s">
        <v>576</v>
      </c>
      <c r="G133" s="199" t="s">
        <v>559</v>
      </c>
      <c r="H133" s="255"/>
      <c r="I133" s="201"/>
      <c r="J133" s="202">
        <f>ROUND(I133*H133,2)</f>
        <v>0</v>
      </c>
      <c r="K133" s="203"/>
      <c r="L133" s="40"/>
      <c r="M133" s="204" t="s">
        <v>1</v>
      </c>
      <c r="N133" s="205" t="s">
        <v>41</v>
      </c>
      <c r="O133" s="87"/>
      <c r="P133" s="206">
        <f>O133*H133</f>
        <v>0</v>
      </c>
      <c r="Q133" s="206">
        <v>0</v>
      </c>
      <c r="R133" s="206">
        <f>Q133*H133</f>
        <v>0</v>
      </c>
      <c r="S133" s="206">
        <v>0</v>
      </c>
      <c r="T133" s="207">
        <f>S133*H133</f>
        <v>0</v>
      </c>
      <c r="U133" s="34"/>
      <c r="V133" s="34"/>
      <c r="W133" s="34"/>
      <c r="X133" s="34"/>
      <c r="Y133" s="34"/>
      <c r="Z133" s="34"/>
      <c r="AA133" s="34"/>
      <c r="AB133" s="34"/>
      <c r="AC133" s="34"/>
      <c r="AD133" s="34"/>
      <c r="AE133" s="34"/>
      <c r="AR133" s="208" t="s">
        <v>554</v>
      </c>
      <c r="AT133" s="208" t="s">
        <v>128</v>
      </c>
      <c r="AU133" s="208" t="s">
        <v>76</v>
      </c>
      <c r="AY133" s="13" t="s">
        <v>133</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554</v>
      </c>
      <c r="BM133" s="208" t="s">
        <v>577</v>
      </c>
    </row>
    <row r="134" s="2" customFormat="1">
      <c r="A134" s="34"/>
      <c r="B134" s="35"/>
      <c r="C134" s="36"/>
      <c r="D134" s="210" t="s">
        <v>135</v>
      </c>
      <c r="E134" s="36"/>
      <c r="F134" s="211" t="s">
        <v>576</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135</v>
      </c>
      <c r="AU134" s="13" t="s">
        <v>76</v>
      </c>
    </row>
    <row r="135" s="2" customFormat="1" ht="14.4" customHeight="1">
      <c r="A135" s="34"/>
      <c r="B135" s="35"/>
      <c r="C135" s="196" t="s">
        <v>178</v>
      </c>
      <c r="D135" s="196" t="s">
        <v>128</v>
      </c>
      <c r="E135" s="197" t="s">
        <v>578</v>
      </c>
      <c r="F135" s="198" t="s">
        <v>579</v>
      </c>
      <c r="G135" s="199" t="s">
        <v>322</v>
      </c>
      <c r="H135" s="200">
        <v>2500</v>
      </c>
      <c r="I135" s="201"/>
      <c r="J135" s="202">
        <f>ROUND(I135*H135,2)</f>
        <v>0</v>
      </c>
      <c r="K135" s="203"/>
      <c r="L135" s="40"/>
      <c r="M135" s="204" t="s">
        <v>1</v>
      </c>
      <c r="N135" s="205" t="s">
        <v>41</v>
      </c>
      <c r="O135" s="87"/>
      <c r="P135" s="206">
        <f>O135*H135</f>
        <v>0</v>
      </c>
      <c r="Q135" s="206">
        <v>0</v>
      </c>
      <c r="R135" s="206">
        <f>Q135*H135</f>
        <v>0</v>
      </c>
      <c r="S135" s="206">
        <v>0</v>
      </c>
      <c r="T135" s="207">
        <f>S135*H135</f>
        <v>0</v>
      </c>
      <c r="U135" s="34"/>
      <c r="V135" s="34"/>
      <c r="W135" s="34"/>
      <c r="X135" s="34"/>
      <c r="Y135" s="34"/>
      <c r="Z135" s="34"/>
      <c r="AA135" s="34"/>
      <c r="AB135" s="34"/>
      <c r="AC135" s="34"/>
      <c r="AD135" s="34"/>
      <c r="AE135" s="34"/>
      <c r="AR135" s="208" t="s">
        <v>554</v>
      </c>
      <c r="AT135" s="208" t="s">
        <v>128</v>
      </c>
      <c r="AU135" s="208" t="s">
        <v>76</v>
      </c>
      <c r="AY135" s="13" t="s">
        <v>133</v>
      </c>
      <c r="BE135" s="209">
        <f>IF(N135="základní",J135,0)</f>
        <v>0</v>
      </c>
      <c r="BF135" s="209">
        <f>IF(N135="snížená",J135,0)</f>
        <v>0</v>
      </c>
      <c r="BG135" s="209">
        <f>IF(N135="zákl. přenesená",J135,0)</f>
        <v>0</v>
      </c>
      <c r="BH135" s="209">
        <f>IF(N135="sníž. přenesená",J135,0)</f>
        <v>0</v>
      </c>
      <c r="BI135" s="209">
        <f>IF(N135="nulová",J135,0)</f>
        <v>0</v>
      </c>
      <c r="BJ135" s="13" t="s">
        <v>83</v>
      </c>
      <c r="BK135" s="209">
        <f>ROUND(I135*H135,2)</f>
        <v>0</v>
      </c>
      <c r="BL135" s="13" t="s">
        <v>554</v>
      </c>
      <c r="BM135" s="208" t="s">
        <v>580</v>
      </c>
    </row>
    <row r="136" s="2" customFormat="1">
      <c r="A136" s="34"/>
      <c r="B136" s="35"/>
      <c r="C136" s="36"/>
      <c r="D136" s="210" t="s">
        <v>135</v>
      </c>
      <c r="E136" s="36"/>
      <c r="F136" s="211" t="s">
        <v>581</v>
      </c>
      <c r="G136" s="36"/>
      <c r="H136" s="36"/>
      <c r="I136" s="212"/>
      <c r="J136" s="36"/>
      <c r="K136" s="36"/>
      <c r="L136" s="40"/>
      <c r="M136" s="251"/>
      <c r="N136" s="252"/>
      <c r="O136" s="253"/>
      <c r="P136" s="253"/>
      <c r="Q136" s="253"/>
      <c r="R136" s="253"/>
      <c r="S136" s="253"/>
      <c r="T136" s="254"/>
      <c r="U136" s="34"/>
      <c r="V136" s="34"/>
      <c r="W136" s="34"/>
      <c r="X136" s="34"/>
      <c r="Y136" s="34"/>
      <c r="Z136" s="34"/>
      <c r="AA136" s="34"/>
      <c r="AB136" s="34"/>
      <c r="AC136" s="34"/>
      <c r="AD136" s="34"/>
      <c r="AE136" s="34"/>
      <c r="AT136" s="13" t="s">
        <v>135</v>
      </c>
      <c r="AU136" s="13" t="s">
        <v>76</v>
      </c>
    </row>
    <row r="137" s="2" customFormat="1" ht="6.96" customHeight="1">
      <c r="A137" s="34"/>
      <c r="B137" s="62"/>
      <c r="C137" s="63"/>
      <c r="D137" s="63"/>
      <c r="E137" s="63"/>
      <c r="F137" s="63"/>
      <c r="G137" s="63"/>
      <c r="H137" s="63"/>
      <c r="I137" s="63"/>
      <c r="J137" s="63"/>
      <c r="K137" s="63"/>
      <c r="L137" s="40"/>
      <c r="M137" s="34"/>
      <c r="O137" s="34"/>
      <c r="P137" s="34"/>
      <c r="Q137" s="34"/>
      <c r="R137" s="34"/>
      <c r="S137" s="34"/>
      <c r="T137" s="34"/>
      <c r="U137" s="34"/>
      <c r="V137" s="34"/>
      <c r="W137" s="34"/>
      <c r="X137" s="34"/>
      <c r="Y137" s="34"/>
      <c r="Z137" s="34"/>
      <c r="AA137" s="34"/>
      <c r="AB137" s="34"/>
      <c r="AC137" s="34"/>
      <c r="AD137" s="34"/>
      <c r="AE137" s="34"/>
    </row>
  </sheetData>
  <sheetProtection sheet="1" autoFilter="0" formatColumns="0" formatRows="0" objects="1" scenarios="1" spinCount="100000" saltValue="ECQ54FMMmO9hwUh06t9IrJn4kQrlirjIFuf63xvkg0bQxuK0t7eKFsIl9mawfVcbA+r1djW96Z67+5nyEfcQ3Q==" hashValue="edy2l+1Sv2r799omDEWtYZ6Wto/OjJXNs//Ux3U7Ej2i96nBQdOFJWN01xTfIuW7Z7gSIxM/+CsP7cJ3kcQSKQ==" algorithmName="SHA-512" password="CC35"/>
  <autoFilter ref="C119:K136"/>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Zdeněk Jiří</dc:creator>
  <cp:lastModifiedBy>Zdeněk Jiří</cp:lastModifiedBy>
  <dcterms:created xsi:type="dcterms:W3CDTF">2020-08-05T10:32:07Z</dcterms:created>
  <dcterms:modified xsi:type="dcterms:W3CDTF">2020-08-05T10:32:13Z</dcterms:modified>
</cp:coreProperties>
</file>